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it Teke\Sub Committee meetings\MSME\August 2022\Annexures\"/>
    </mc:Choice>
  </mc:AlternateContent>
  <bookViews>
    <workbookView xWindow="0" yWindow="0" windowWidth="20460" windowHeight="7020" activeTab="1"/>
  </bookViews>
  <sheets>
    <sheet name="Bankwise" sheetId="1" r:id="rId1"/>
    <sheet name="Districtwise" sheetId="2" r:id="rId2"/>
  </sheets>
  <definedNames>
    <definedName name="_xlnm.Print_Area" localSheetId="0">Bankwise!$A$1:$P$63</definedName>
    <definedName name="_xlnm.Print_Area" localSheetId="1">Districtwise!$A$1:$P$44</definedName>
    <definedName name="_xlnm.Print_Titles" localSheetId="0">Bankwise!$A:$B,Bankwise!$1:$54</definedName>
    <definedName name="_xlnm.Print_Titles" localSheetId="1">Districtwise!$A:$B,Districtwise!$1:$43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" l="1"/>
  <c r="M47" i="1" l="1"/>
  <c r="C58" i="1" l="1"/>
  <c r="D58" i="1"/>
  <c r="E58" i="1"/>
  <c r="F58" i="1"/>
  <c r="G58" i="1"/>
  <c r="H58" i="1"/>
  <c r="I58" i="1"/>
  <c r="J58" i="1"/>
  <c r="K58" i="1"/>
  <c r="L58" i="1"/>
  <c r="M58" i="1"/>
  <c r="P58" i="1" s="1"/>
  <c r="N58" i="1"/>
  <c r="O58" i="1"/>
  <c r="P57" i="1" l="1"/>
  <c r="O20" i="1" l="1"/>
  <c r="P20" i="1" s="1"/>
  <c r="O19" i="1"/>
  <c r="P19" i="1" s="1"/>
  <c r="O40" i="1" l="1"/>
  <c r="O41" i="1"/>
  <c r="O42" i="1"/>
  <c r="O43" i="1"/>
  <c r="O44" i="1"/>
  <c r="O45" i="1"/>
  <c r="O46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35" i="1" s="1"/>
  <c r="O36" i="1"/>
  <c r="P36" i="1" s="1"/>
  <c r="O37" i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N40" i="1"/>
  <c r="N41" i="1"/>
  <c r="N42" i="1"/>
  <c r="N43" i="1"/>
  <c r="N44" i="1"/>
  <c r="N45" i="1"/>
  <c r="N46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0" i="1"/>
  <c r="N11" i="1"/>
  <c r="N12" i="1"/>
  <c r="N13" i="1"/>
  <c r="N14" i="1"/>
  <c r="N15" i="1"/>
  <c r="N16" i="1"/>
  <c r="N17" i="1"/>
  <c r="N18" i="1"/>
  <c r="N19" i="1"/>
  <c r="N20" i="1"/>
  <c r="L44" i="2" l="1"/>
  <c r="K44" i="2"/>
  <c r="J44" i="2"/>
  <c r="I44" i="2"/>
  <c r="H44" i="2"/>
  <c r="G44" i="2"/>
  <c r="F44" i="2"/>
  <c r="E44" i="2"/>
  <c r="D44" i="2"/>
  <c r="C44" i="2"/>
  <c r="O43" i="2"/>
  <c r="P43" i="2" s="1"/>
  <c r="N43" i="2"/>
  <c r="O42" i="2"/>
  <c r="P42" i="2" s="1"/>
  <c r="N42" i="2"/>
  <c r="O41" i="2"/>
  <c r="P41" i="2" s="1"/>
  <c r="N41" i="2"/>
  <c r="O40" i="2"/>
  <c r="P40" i="2" s="1"/>
  <c r="N40" i="2"/>
  <c r="O39" i="2"/>
  <c r="P39" i="2" s="1"/>
  <c r="N39" i="2"/>
  <c r="O38" i="2"/>
  <c r="P38" i="2" s="1"/>
  <c r="N38" i="2"/>
  <c r="O37" i="2"/>
  <c r="P37" i="2" s="1"/>
  <c r="N37" i="2"/>
  <c r="O36" i="2"/>
  <c r="P36" i="2" s="1"/>
  <c r="N36" i="2"/>
  <c r="O35" i="2"/>
  <c r="P35" i="2" s="1"/>
  <c r="N35" i="2"/>
  <c r="O34" i="2"/>
  <c r="P34" i="2" s="1"/>
  <c r="N34" i="2"/>
  <c r="O33" i="2"/>
  <c r="P33" i="2" s="1"/>
  <c r="N33" i="2"/>
  <c r="O32" i="2"/>
  <c r="P32" i="2" s="1"/>
  <c r="N32" i="2"/>
  <c r="O31" i="2"/>
  <c r="P31" i="2" s="1"/>
  <c r="N31" i="2"/>
  <c r="O30" i="2"/>
  <c r="P30" i="2" s="1"/>
  <c r="N30" i="2"/>
  <c r="O29" i="2"/>
  <c r="P29" i="2" s="1"/>
  <c r="N29" i="2"/>
  <c r="O28" i="2"/>
  <c r="P28" i="2" s="1"/>
  <c r="N28" i="2"/>
  <c r="O27" i="2"/>
  <c r="P27" i="2" s="1"/>
  <c r="N27" i="2"/>
  <c r="O26" i="2"/>
  <c r="P26" i="2" s="1"/>
  <c r="N26" i="2"/>
  <c r="O25" i="2"/>
  <c r="P25" i="2" s="1"/>
  <c r="N25" i="2"/>
  <c r="O24" i="2"/>
  <c r="P24" i="2" s="1"/>
  <c r="N24" i="2"/>
  <c r="O23" i="2"/>
  <c r="P23" i="2" s="1"/>
  <c r="N23" i="2"/>
  <c r="O22" i="2"/>
  <c r="P22" i="2" s="1"/>
  <c r="N22" i="2"/>
  <c r="O21" i="2"/>
  <c r="P21" i="2" s="1"/>
  <c r="N21" i="2"/>
  <c r="O20" i="2"/>
  <c r="P20" i="2" s="1"/>
  <c r="N20" i="2"/>
  <c r="O19" i="2"/>
  <c r="P19" i="2" s="1"/>
  <c r="N19" i="2"/>
  <c r="O18" i="2"/>
  <c r="P18" i="2" s="1"/>
  <c r="N18" i="2"/>
  <c r="O17" i="2"/>
  <c r="P17" i="2" s="1"/>
  <c r="N17" i="2"/>
  <c r="O16" i="2"/>
  <c r="P16" i="2" s="1"/>
  <c r="N16" i="2"/>
  <c r="O15" i="2"/>
  <c r="P15" i="2" s="1"/>
  <c r="N15" i="2"/>
  <c r="O14" i="2"/>
  <c r="P14" i="2" s="1"/>
  <c r="N14" i="2"/>
  <c r="O13" i="2"/>
  <c r="P13" i="2" s="1"/>
  <c r="N13" i="2"/>
  <c r="O12" i="2"/>
  <c r="P12" i="2" s="1"/>
  <c r="N12" i="2"/>
  <c r="O11" i="2"/>
  <c r="P11" i="2" s="1"/>
  <c r="N11" i="2"/>
  <c r="O10" i="2"/>
  <c r="P10" i="2" s="1"/>
  <c r="N10" i="2"/>
  <c r="O9" i="2"/>
  <c r="P9" i="2" s="1"/>
  <c r="N9" i="2"/>
  <c r="O8" i="2"/>
  <c r="P8" i="2" s="1"/>
  <c r="N8" i="2"/>
  <c r="O44" i="2" l="1"/>
  <c r="P44" i="2" s="1"/>
  <c r="N44" i="2"/>
  <c r="M56" i="1"/>
  <c r="L56" i="1"/>
  <c r="K56" i="1"/>
  <c r="J56" i="1"/>
  <c r="I56" i="1"/>
  <c r="H56" i="1"/>
  <c r="G56" i="1"/>
  <c r="F56" i="1"/>
  <c r="E56" i="1"/>
  <c r="D56" i="1"/>
  <c r="C56" i="1"/>
  <c r="O55" i="1"/>
  <c r="P55" i="1" s="1"/>
  <c r="N55" i="1"/>
  <c r="N56" i="1" s="1"/>
  <c r="M54" i="1"/>
  <c r="L54" i="1"/>
  <c r="K54" i="1"/>
  <c r="J54" i="1"/>
  <c r="I54" i="1"/>
  <c r="H54" i="1"/>
  <c r="G54" i="1"/>
  <c r="F54" i="1"/>
  <c r="E54" i="1"/>
  <c r="D54" i="1"/>
  <c r="C54" i="1"/>
  <c r="O53" i="1"/>
  <c r="P53" i="1" s="1"/>
  <c r="N53" i="1"/>
  <c r="O52" i="1"/>
  <c r="N52" i="1"/>
  <c r="O51" i="1"/>
  <c r="P51" i="1" s="1"/>
  <c r="N51" i="1"/>
  <c r="L51" i="1"/>
  <c r="K51" i="1"/>
  <c r="J51" i="1"/>
  <c r="I51" i="1"/>
  <c r="H51" i="1"/>
  <c r="G51" i="1"/>
  <c r="F51" i="1"/>
  <c r="E51" i="1"/>
  <c r="D51" i="1"/>
  <c r="C51" i="1"/>
  <c r="P50" i="1"/>
  <c r="M49" i="1"/>
  <c r="L49" i="1"/>
  <c r="K49" i="1"/>
  <c r="J49" i="1"/>
  <c r="I49" i="1"/>
  <c r="H49" i="1"/>
  <c r="G49" i="1"/>
  <c r="F49" i="1"/>
  <c r="E49" i="1"/>
  <c r="D49" i="1"/>
  <c r="C49" i="1"/>
  <c r="O48" i="1"/>
  <c r="P48" i="1" s="1"/>
  <c r="N48" i="1"/>
  <c r="N49" i="1" s="1"/>
  <c r="L47" i="1"/>
  <c r="K47" i="1"/>
  <c r="J47" i="1"/>
  <c r="I47" i="1"/>
  <c r="H47" i="1"/>
  <c r="G47" i="1"/>
  <c r="F47" i="1"/>
  <c r="E47" i="1"/>
  <c r="D47" i="1"/>
  <c r="C47" i="1"/>
  <c r="P46" i="1"/>
  <c r="P45" i="1"/>
  <c r="P44" i="1"/>
  <c r="P43" i="1"/>
  <c r="P42" i="1"/>
  <c r="P41" i="1"/>
  <c r="P40" i="1"/>
  <c r="O39" i="1"/>
  <c r="N39" i="1"/>
  <c r="M38" i="1"/>
  <c r="L38" i="1"/>
  <c r="K38" i="1"/>
  <c r="J38" i="1"/>
  <c r="I38" i="1"/>
  <c r="H38" i="1"/>
  <c r="G38" i="1"/>
  <c r="F38" i="1"/>
  <c r="E38" i="1"/>
  <c r="D38" i="1"/>
  <c r="C38" i="1"/>
  <c r="P37" i="1"/>
  <c r="P34" i="1"/>
  <c r="P33" i="1"/>
  <c r="P32" i="1"/>
  <c r="P31" i="1"/>
  <c r="P30" i="1"/>
  <c r="P29" i="1"/>
  <c r="P28" i="1"/>
  <c r="P27" i="1"/>
  <c r="P26" i="1"/>
  <c r="P25" i="1"/>
  <c r="P24" i="1"/>
  <c r="P23" i="1"/>
  <c r="O22" i="1"/>
  <c r="P22" i="1" s="1"/>
  <c r="N22" i="1"/>
  <c r="M21" i="1"/>
  <c r="L21" i="1"/>
  <c r="K21" i="1"/>
  <c r="J21" i="1"/>
  <c r="I21" i="1"/>
  <c r="H21" i="1"/>
  <c r="G21" i="1"/>
  <c r="F21" i="1"/>
  <c r="E21" i="1"/>
  <c r="D21" i="1"/>
  <c r="C21" i="1"/>
  <c r="O9" i="1"/>
  <c r="P9" i="1" s="1"/>
  <c r="N9" i="1"/>
  <c r="O54" i="1" l="1"/>
  <c r="P54" i="1" s="1"/>
  <c r="C59" i="1"/>
  <c r="E59" i="1"/>
  <c r="D59" i="1"/>
  <c r="F59" i="1"/>
  <c r="K59" i="1"/>
  <c r="O56" i="1"/>
  <c r="P56" i="1" s="1"/>
  <c r="L59" i="1"/>
  <c r="G59" i="1"/>
  <c r="H59" i="1"/>
  <c r="N21" i="1"/>
  <c r="N47" i="1"/>
  <c r="O49" i="1"/>
  <c r="P49" i="1" s="1"/>
  <c r="I59" i="1"/>
  <c r="M59" i="1"/>
  <c r="N38" i="1"/>
  <c r="O47" i="1"/>
  <c r="P47" i="1" s="1"/>
  <c r="J59" i="1"/>
  <c r="P39" i="1"/>
  <c r="N54" i="1"/>
  <c r="O21" i="1"/>
  <c r="O38" i="1"/>
  <c r="P38" i="1" s="1"/>
  <c r="P52" i="1"/>
  <c r="N59" i="1" l="1"/>
  <c r="O59" i="1"/>
  <c r="P59" i="1" s="1"/>
  <c r="P21" i="1"/>
</calcChain>
</file>

<file path=xl/sharedStrings.xml><?xml version="1.0" encoding="utf-8"?>
<sst xmlns="http://schemas.openxmlformats.org/spreadsheetml/2006/main" count="140" uniqueCount="108">
  <si>
    <t>Rs. In lakh</t>
  </si>
  <si>
    <t>Sr. No.</t>
  </si>
  <si>
    <t>Bank</t>
  </si>
  <si>
    <t>Micro Enterprises
(Manu + Service)</t>
  </si>
  <si>
    <t>Small Enterprises
(Manu + Service)</t>
  </si>
  <si>
    <t>Medium Enterprises
(Manu + Service)</t>
  </si>
  <si>
    <t>Khadi &amp; Village Industries</t>
  </si>
  <si>
    <t>Others under MSMEs</t>
  </si>
  <si>
    <t>Total MSME</t>
  </si>
  <si>
    <t>No. of Acc</t>
  </si>
  <si>
    <t>Amt</t>
  </si>
  <si>
    <t>Ann Tgt</t>
  </si>
  <si>
    <t>% Ach</t>
  </si>
  <si>
    <t>Sub Total PSBs</t>
  </si>
  <si>
    <t>Sub Total Pvt Sec Banks</t>
  </si>
  <si>
    <t>Sub T Small Fin Bks</t>
  </si>
  <si>
    <t>DBS Bank</t>
  </si>
  <si>
    <t>Sub T WOS of Foreign Bks</t>
  </si>
  <si>
    <t>India Post Payments Bank</t>
  </si>
  <si>
    <t>Sub T Payment Bks</t>
  </si>
  <si>
    <t>Maharashtra  Gramin Bank</t>
  </si>
  <si>
    <t>Vidarbha Kshetriya Gramin Bank</t>
  </si>
  <si>
    <t>Sub Total Gramin Banks</t>
  </si>
  <si>
    <t>M.S.Coop. / DCC Banks</t>
  </si>
  <si>
    <t>Sub Total Co.Op Banks</t>
  </si>
  <si>
    <t>Other Banks</t>
  </si>
  <si>
    <t>Sub Total Other Banks</t>
  </si>
  <si>
    <t>Grand Total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</si>
  <si>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</si>
  <si>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</si>
  <si>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</si>
  <si>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</si>
  <si>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</si>
  <si>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</si>
  <si>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</si>
  <si>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</si>
  <si>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</si>
  <si>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</si>
  <si>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</si>
  <si>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</si>
  <si>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</si>
  <si>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</si>
  <si>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</si>
  <si>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</si>
  <si>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</si>
  <si>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</si>
  <si>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</si>
  <si>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</si>
  <si>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</si>
  <si>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</si>
  <si>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</si>
  <si>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</si>
  <si>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</si>
  <si>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</si>
  <si>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</si>
  <si>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</si>
  <si>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</si>
  <si>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</si>
  <si>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</si>
  <si>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</si>
  <si>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</si>
  <si>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</si>
  <si>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</si>
  <si>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</si>
  <si>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</si>
  <si>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</si>
  <si>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</si>
  <si>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</si>
  <si>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</si>
  <si>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</si>
  <si>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</si>
  <si>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</si>
  <si>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</si>
  <si>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</si>
  <si>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</si>
  <si>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</si>
  <si>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</si>
  <si>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</si>
  <si>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</si>
  <si>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</si>
  <si>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</si>
  <si>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</si>
  <si>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</si>
  <si>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</si>
  <si>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</si>
  <si>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</si>
  <si>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</si>
  <si>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</si>
  <si>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</si>
  <si>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</si>
  <si>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ESAF BANK</t>
  </si>
  <si>
    <t>BANK OF MAHARASHTRA</t>
  </si>
  <si>
    <t>SLBC Maharashtra - Annexure 4</t>
  </si>
  <si>
    <t>SLBC Maharashtra - Annexure- 5</t>
  </si>
  <si>
    <t>EQUITAS SFB</t>
  </si>
  <si>
    <t xml:space="preserve">FINCARE SFB </t>
  </si>
  <si>
    <t>JANA SFB</t>
  </si>
  <si>
    <t>SURYODAY SFB</t>
  </si>
  <si>
    <t>UJJIVAN SFB</t>
  </si>
  <si>
    <t>UTKARSH SFB</t>
  </si>
  <si>
    <t>AU SFB</t>
  </si>
  <si>
    <t>District wise MSME - Disbursements under ACP 2022-23 (01.04.2022 to 30.06.2022)</t>
  </si>
  <si>
    <t>Bank wise MSME - Disbursements under ACP 2022-23 (01.04.2022 to 30.06.2022)</t>
  </si>
  <si>
    <t>MUMBAI</t>
  </si>
  <si>
    <t>MUMBAI SUBURBAN</t>
  </si>
  <si>
    <t>NASHIK</t>
  </si>
  <si>
    <t xml:space="preserve">    As on 30.06.2021 MSME Disbursement was 25% of alloted target</t>
  </si>
  <si>
    <t xml:space="preserve">         As on 31.03.2022 MSME Disbursement was 95 % of alloted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</si>
</sst>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3" borderId="2" xfId="1" applyFont="1" applyFill="1" applyBorder="1" applyAlignment="1" applyProtection="1">
      <alignment horizontal="center" vertical="center" wrapText="1"/>
      <protection hidden="1"/>
    </xf>
    <xf numFmtId="0" fontId="5" fillId="4" borderId="2" xfId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 shrinkToFit="1"/>
      <protection hidden="1"/>
    </xf>
    <xf numFmtId="1" fontId="6" fillId="0" borderId="2" xfId="1" applyNumberFormat="1" applyFont="1" applyBorder="1" applyAlignment="1" applyProtection="1">
      <alignment vertical="center" shrinkToFit="1"/>
      <protection locked="0" hidden="1"/>
    </xf>
    <xf numFmtId="0" fontId="6" fillId="4" borderId="2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vertical="center" shrinkToFit="1"/>
      <protection hidden="1"/>
    </xf>
    <xf numFmtId="1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 shrinkToFit="1"/>
    </xf>
    <xf numFmtId="1" fontId="6" fillId="0" borderId="2" xfId="1" applyNumberFormat="1" applyFont="1" applyFill="1" applyBorder="1" applyAlignment="1" applyProtection="1">
      <alignment horizontal="right" vertical="center" shrinkToFit="1"/>
      <protection hidden="1"/>
    </xf>
    <xf numFmtId="1" fontId="5" fillId="0" borderId="2" xfId="1" applyNumberFormat="1" applyFont="1" applyFill="1" applyBorder="1" applyAlignment="1" applyProtection="1">
      <alignment horizontal="right" vertical="center" shrinkToFit="1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1" fontId="6" fillId="0" borderId="2" xfId="1" applyNumberFormat="1" applyFont="1" applyBorder="1" applyAlignment="1" applyProtection="1">
      <alignment horizontal="right" vertical="center" shrinkToFit="1"/>
      <protection hidden="1"/>
    </xf>
    <xf numFmtId="0" fontId="6" fillId="5" borderId="2" xfId="1" applyFont="1" applyFill="1" applyBorder="1" applyAlignment="1" applyProtection="1">
      <alignment vertical="center"/>
      <protection hidden="1"/>
    </xf>
    <xf numFmtId="0" fontId="5" fillId="5" borderId="2" xfId="1" applyFont="1" applyFill="1" applyBorder="1" applyAlignment="1" applyProtection="1">
      <alignment vertical="center" shrinkToFit="1"/>
      <protection hidden="1"/>
    </xf>
    <xf numFmtId="1" fontId="5" fillId="5" borderId="2" xfId="1" applyNumberFormat="1" applyFont="1" applyFill="1" applyBorder="1" applyAlignment="1" applyProtection="1">
      <alignment horizontal="right" vertical="center" shrinkToFit="1"/>
      <protection hidden="1"/>
    </xf>
    <xf numFmtId="1" fontId="4" fillId="0" borderId="0" xfId="1" applyNumberFormat="1" applyBorder="1" applyAlignment="1" applyProtection="1">
      <alignment horizontal="center" vertical="center" shrinkToFit="1"/>
      <protection hidden="1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4" borderId="2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vertical="center" shrinkToFit="1"/>
      <protection hidden="1"/>
    </xf>
    <xf numFmtId="1" fontId="8" fillId="0" borderId="2" xfId="1" applyNumberFormat="1" applyFont="1" applyBorder="1" applyAlignment="1" applyProtection="1">
      <alignment vertical="center" shrinkToFit="1"/>
      <protection locked="0"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vertical="center"/>
      <protection hidden="1"/>
    </xf>
    <xf numFmtId="0" fontId="8" fillId="6" borderId="2" xfId="0" applyFont="1" applyFill="1" applyBorder="1" applyAlignment="1">
      <alignment horizontal="center" vertical="center"/>
    </xf>
    <xf numFmtId="0" fontId="3" fillId="6" borderId="2" xfId="1" applyFont="1" applyFill="1" applyBorder="1" applyAlignment="1" applyProtection="1">
      <alignment vertical="center"/>
      <protection hidden="1"/>
    </xf>
    <xf numFmtId="1" fontId="3" fillId="6" borderId="2" xfId="0" applyNumberFormat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 applyProtection="1">
      <alignment vertical="center" shrinkToFi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3"/>
  <sheetViews>
    <sheetView view="pageBreakPreview" zoomScale="60" zoomScaleNormal="100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AB17" sqref="AB17"/>
    </sheetView>
  </sheetViews>
  <sheetFormatPr defaultRowHeight="12.75" x14ac:dyDescent="0.2"/>
  <cols>
    <col min="1" max="1" width="5.7109375" style="1" customWidth="1"/>
    <col min="2" max="2" width="19.7109375" style="1" customWidth="1"/>
    <col min="3" max="4" width="10.5703125" style="1" customWidth="1"/>
    <col min="5" max="5" width="8.28515625" style="1" customWidth="1"/>
    <col min="6" max="7" width="10.140625" style="1" customWidth="1"/>
    <col min="8" max="8" width="12.140625" style="1" customWidth="1"/>
    <col min="9" max="11" width="7.7109375" style="1" customWidth="1"/>
    <col min="12" max="12" width="9.5703125" style="1" customWidth="1"/>
    <col min="13" max="13" width="12.140625" style="1" customWidth="1"/>
    <col min="14" max="14" width="10.7109375" style="1" customWidth="1"/>
    <col min="15" max="15" width="11.28515625" style="1" customWidth="1"/>
    <col min="16" max="16" width="9.5703125" style="1" customWidth="1"/>
    <col min="17" max="16384" width="9.140625" style="1"/>
  </cols>
  <sheetData>
    <row r="1" spans="1:16" ht="20.25" x14ac:dyDescent="0.2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6" ht="18" x14ac:dyDescent="0.2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 x14ac:dyDescent="0.2">
      <c r="A4" s="4"/>
      <c r="B4" s="5"/>
      <c r="C4" s="41"/>
      <c r="D4" s="41"/>
      <c r="E4" s="41"/>
      <c r="F4" s="41"/>
      <c r="G4" s="41"/>
      <c r="H4" s="41"/>
      <c r="I4" s="41"/>
      <c r="J4" s="41"/>
      <c r="K4" s="41"/>
      <c r="L4" s="41"/>
      <c r="M4" s="6"/>
      <c r="N4" s="5"/>
      <c r="O4" s="7"/>
      <c r="P4" s="7" t="s">
        <v>0</v>
      </c>
    </row>
    <row r="5" spans="1:16" ht="30" customHeight="1" x14ac:dyDescent="0.2">
      <c r="A5" s="42" t="s">
        <v>1</v>
      </c>
      <c r="B5" s="42" t="s">
        <v>2</v>
      </c>
      <c r="C5" s="42" t="s">
        <v>3</v>
      </c>
      <c r="D5" s="42"/>
      <c r="E5" s="42" t="s">
        <v>4</v>
      </c>
      <c r="F5" s="42"/>
      <c r="G5" s="42" t="s">
        <v>5</v>
      </c>
      <c r="H5" s="42"/>
      <c r="I5" s="42" t="s">
        <v>6</v>
      </c>
      <c r="J5" s="42"/>
      <c r="K5" s="42" t="s">
        <v>7</v>
      </c>
      <c r="L5" s="42"/>
      <c r="M5" s="33" t="s">
        <v>8</v>
      </c>
      <c r="N5" s="34"/>
      <c r="O5" s="34"/>
      <c r="P5" s="35"/>
    </row>
    <row r="6" spans="1:16" ht="3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36"/>
      <c r="N6" s="37"/>
      <c r="O6" s="37"/>
      <c r="P6" s="38"/>
    </row>
    <row r="7" spans="1:16" ht="31.5" x14ac:dyDescent="0.2">
      <c r="A7" s="42"/>
      <c r="B7" s="42"/>
      <c r="C7" s="8" t="s">
        <v>9</v>
      </c>
      <c r="D7" s="8" t="s">
        <v>10</v>
      </c>
      <c r="E7" s="8" t="s">
        <v>9</v>
      </c>
      <c r="F7" s="8" t="s">
        <v>10</v>
      </c>
      <c r="G7" s="8" t="s">
        <v>9</v>
      </c>
      <c r="H7" s="8" t="s">
        <v>10</v>
      </c>
      <c r="I7" s="8" t="s">
        <v>9</v>
      </c>
      <c r="J7" s="8" t="s">
        <v>10</v>
      </c>
      <c r="K7" s="8" t="s">
        <v>9</v>
      </c>
      <c r="L7" s="8" t="s">
        <v>10</v>
      </c>
      <c r="M7" s="8" t="s">
        <v>11</v>
      </c>
      <c r="N7" s="8" t="s">
        <v>9</v>
      </c>
      <c r="O7" s="8" t="s">
        <v>10</v>
      </c>
      <c r="P7" s="8" t="s">
        <v>12</v>
      </c>
    </row>
    <row r="8" spans="1:16" ht="15.75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ht="20.100000000000001" customHeight="1" x14ac:dyDescent="0.2">
      <c r="A9" s="10">
        <v>1</v>
      </c>
      <c r="B9" s="11" t="s">
        <v>79</v>
      </c>
      <c r="C9" s="12">
        <v>7886</v>
      </c>
      <c r="D9" s="12">
        <v>76400.12</v>
      </c>
      <c r="E9" s="12">
        <v>375</v>
      </c>
      <c r="F9" s="12">
        <v>54311.15</v>
      </c>
      <c r="G9" s="12">
        <v>130</v>
      </c>
      <c r="H9" s="12">
        <v>51098.62</v>
      </c>
      <c r="I9" s="12">
        <v>46</v>
      </c>
      <c r="J9" s="12">
        <v>245.49</v>
      </c>
      <c r="K9" s="12">
        <v>0</v>
      </c>
      <c r="L9" s="12">
        <v>0</v>
      </c>
      <c r="M9" s="12">
        <v>1328519.42</v>
      </c>
      <c r="N9" s="12">
        <f t="shared" ref="N9:O20" si="0">C9+E9+G9+I9+K9</f>
        <v>8437</v>
      </c>
      <c r="O9" s="12">
        <f t="shared" si="0"/>
        <v>182055.37999999998</v>
      </c>
      <c r="P9" s="12">
        <f>O9*100/M9</f>
        <v>13.703629563804192</v>
      </c>
    </row>
    <row r="10" spans="1:16" ht="20.100000000000001" customHeight="1" x14ac:dyDescent="0.2">
      <c r="A10" s="10">
        <v>2</v>
      </c>
      <c r="B10" s="11" t="s">
        <v>80</v>
      </c>
      <c r="C10" s="12">
        <v>51059</v>
      </c>
      <c r="D10" s="12">
        <v>421424.12</v>
      </c>
      <c r="E10" s="12">
        <v>2086</v>
      </c>
      <c r="F10" s="12">
        <v>269907.81</v>
      </c>
      <c r="G10" s="12">
        <v>178</v>
      </c>
      <c r="H10" s="12">
        <v>122451.41</v>
      </c>
      <c r="I10" s="12">
        <v>0</v>
      </c>
      <c r="J10" s="12">
        <v>0</v>
      </c>
      <c r="K10" s="12">
        <v>0</v>
      </c>
      <c r="L10" s="12">
        <v>0</v>
      </c>
      <c r="M10" s="12">
        <v>1751984.46</v>
      </c>
      <c r="N10" s="12">
        <f t="shared" si="0"/>
        <v>53323</v>
      </c>
      <c r="O10" s="12">
        <f t="shared" si="0"/>
        <v>813783.34</v>
      </c>
      <c r="P10" s="12">
        <f t="shared" ref="P10:P20" si="1">O10*100/M10</f>
        <v>46.449232774587507</v>
      </c>
    </row>
    <row r="11" spans="1:16" ht="20.100000000000001" customHeight="1" x14ac:dyDescent="0.2">
      <c r="A11" s="10">
        <v>3</v>
      </c>
      <c r="B11" s="11" t="s">
        <v>91</v>
      </c>
      <c r="C11" s="12">
        <v>7161</v>
      </c>
      <c r="D11" s="12">
        <v>115703.24</v>
      </c>
      <c r="E11" s="12">
        <v>358</v>
      </c>
      <c r="F11" s="12">
        <v>21205.45</v>
      </c>
      <c r="G11" s="12">
        <v>50</v>
      </c>
      <c r="H11" s="12">
        <v>7912.9</v>
      </c>
      <c r="I11" s="12">
        <v>1</v>
      </c>
      <c r="J11" s="12">
        <v>0.45</v>
      </c>
      <c r="K11" s="12">
        <v>0</v>
      </c>
      <c r="L11" s="12">
        <v>0</v>
      </c>
      <c r="M11" s="12">
        <v>1126505.97</v>
      </c>
      <c r="N11" s="12">
        <f t="shared" si="0"/>
        <v>7570</v>
      </c>
      <c r="O11" s="12">
        <f t="shared" si="0"/>
        <v>144822.04</v>
      </c>
      <c r="P11" s="12">
        <f t="shared" si="1"/>
        <v>12.85586085265043</v>
      </c>
    </row>
    <row r="12" spans="1:16" ht="20.100000000000001" customHeight="1" x14ac:dyDescent="0.2">
      <c r="A12" s="10">
        <v>4</v>
      </c>
      <c r="B12" s="11" t="s">
        <v>81</v>
      </c>
      <c r="C12" s="12">
        <v>3448</v>
      </c>
      <c r="D12" s="12">
        <v>26933.24</v>
      </c>
      <c r="E12" s="12">
        <v>1287</v>
      </c>
      <c r="F12" s="12">
        <v>42532.5</v>
      </c>
      <c r="G12" s="12">
        <v>700</v>
      </c>
      <c r="H12" s="12">
        <v>33819.75</v>
      </c>
      <c r="I12" s="12">
        <v>0</v>
      </c>
      <c r="J12" s="12">
        <v>0</v>
      </c>
      <c r="K12" s="12">
        <v>88</v>
      </c>
      <c r="L12" s="12">
        <v>627.61</v>
      </c>
      <c r="M12" s="12">
        <v>841758.13</v>
      </c>
      <c r="N12" s="12">
        <f t="shared" si="0"/>
        <v>5523</v>
      </c>
      <c r="O12" s="12">
        <f t="shared" si="0"/>
        <v>103913.1</v>
      </c>
      <c r="P12" s="12">
        <f t="shared" si="1"/>
        <v>12.344769393554891</v>
      </c>
    </row>
    <row r="13" spans="1:16" ht="20.100000000000001" customHeight="1" x14ac:dyDescent="0.2">
      <c r="A13" s="10">
        <v>5</v>
      </c>
      <c r="B13" s="11" t="s">
        <v>82</v>
      </c>
      <c r="C13" s="12">
        <v>10980</v>
      </c>
      <c r="D13" s="12">
        <v>58806.12</v>
      </c>
      <c r="E13" s="12">
        <v>1251</v>
      </c>
      <c r="F13" s="12">
        <v>79316.81</v>
      </c>
      <c r="G13" s="12">
        <v>81</v>
      </c>
      <c r="H13" s="12">
        <v>99322.27</v>
      </c>
      <c r="I13" s="12">
        <v>460</v>
      </c>
      <c r="J13" s="12">
        <v>1852.06</v>
      </c>
      <c r="K13" s="12">
        <v>107</v>
      </c>
      <c r="L13" s="12">
        <v>8215</v>
      </c>
      <c r="M13" s="12">
        <v>614133.48</v>
      </c>
      <c r="N13" s="12">
        <f t="shared" si="0"/>
        <v>12879</v>
      </c>
      <c r="O13" s="12">
        <f t="shared" si="0"/>
        <v>247512.26</v>
      </c>
      <c r="P13" s="12">
        <f t="shared" si="1"/>
        <v>40.302681430102133</v>
      </c>
    </row>
    <row r="14" spans="1:16" ht="20.100000000000001" customHeight="1" x14ac:dyDescent="0.2">
      <c r="A14" s="10">
        <v>6</v>
      </c>
      <c r="B14" s="11" t="s">
        <v>83</v>
      </c>
      <c r="C14" s="12">
        <v>12848</v>
      </c>
      <c r="D14" s="12">
        <v>64760.12</v>
      </c>
      <c r="E14" s="12">
        <v>1229</v>
      </c>
      <c r="F14" s="12">
        <v>80135.3</v>
      </c>
      <c r="G14" s="12">
        <v>59</v>
      </c>
      <c r="H14" s="12">
        <v>26343.66</v>
      </c>
      <c r="I14" s="12">
        <v>0</v>
      </c>
      <c r="J14" s="12">
        <v>0</v>
      </c>
      <c r="K14" s="12">
        <v>0</v>
      </c>
      <c r="L14" s="12">
        <v>0</v>
      </c>
      <c r="M14" s="12">
        <v>518984.07</v>
      </c>
      <c r="N14" s="12">
        <f t="shared" si="0"/>
        <v>14136</v>
      </c>
      <c r="O14" s="12">
        <f t="shared" si="0"/>
        <v>171239.08000000002</v>
      </c>
      <c r="P14" s="12">
        <f t="shared" si="1"/>
        <v>32.995055127607287</v>
      </c>
    </row>
    <row r="15" spans="1:16" ht="20.100000000000001" customHeight="1" x14ac:dyDescent="0.2">
      <c r="A15" s="10">
        <v>7</v>
      </c>
      <c r="B15" s="11" t="s">
        <v>84</v>
      </c>
      <c r="C15" s="12">
        <v>1259</v>
      </c>
      <c r="D15" s="12">
        <v>12856.18</v>
      </c>
      <c r="E15" s="12">
        <v>81</v>
      </c>
      <c r="F15" s="12">
        <v>3169.88</v>
      </c>
      <c r="G15" s="12">
        <v>25</v>
      </c>
      <c r="H15" s="12">
        <v>6980.21</v>
      </c>
      <c r="I15" s="12">
        <v>0</v>
      </c>
      <c r="J15" s="12">
        <v>0</v>
      </c>
      <c r="K15" s="12">
        <v>0</v>
      </c>
      <c r="L15" s="12">
        <v>0</v>
      </c>
      <c r="M15" s="12">
        <v>272172.95</v>
      </c>
      <c r="N15" s="12">
        <f t="shared" si="0"/>
        <v>1365</v>
      </c>
      <c r="O15" s="12">
        <f t="shared" si="0"/>
        <v>23006.27</v>
      </c>
      <c r="P15" s="12">
        <f t="shared" si="1"/>
        <v>8.4528128162626004</v>
      </c>
    </row>
    <row r="16" spans="1:16" ht="20.100000000000001" customHeight="1" x14ac:dyDescent="0.2">
      <c r="A16" s="10">
        <v>8</v>
      </c>
      <c r="B16" s="11" t="s">
        <v>85</v>
      </c>
      <c r="C16" s="12">
        <v>167</v>
      </c>
      <c r="D16" s="12">
        <v>1734.35</v>
      </c>
      <c r="E16" s="12">
        <v>21</v>
      </c>
      <c r="F16" s="12">
        <v>689.87</v>
      </c>
      <c r="G16" s="12">
        <v>5</v>
      </c>
      <c r="H16" s="12">
        <v>173.81</v>
      </c>
      <c r="I16" s="12">
        <v>0</v>
      </c>
      <c r="J16" s="12">
        <v>0</v>
      </c>
      <c r="K16" s="12">
        <v>0</v>
      </c>
      <c r="L16" s="12">
        <v>0</v>
      </c>
      <c r="M16" s="12">
        <v>172554</v>
      </c>
      <c r="N16" s="12">
        <f t="shared" si="0"/>
        <v>193</v>
      </c>
      <c r="O16" s="12">
        <f t="shared" si="0"/>
        <v>2598.0299999999997</v>
      </c>
      <c r="P16" s="12">
        <f t="shared" si="1"/>
        <v>1.505633019228763</v>
      </c>
    </row>
    <row r="17" spans="1:16" ht="20.100000000000001" customHeight="1" x14ac:dyDescent="0.2">
      <c r="A17" s="10">
        <v>9</v>
      </c>
      <c r="B17" s="11" t="s">
        <v>86</v>
      </c>
      <c r="C17" s="12">
        <v>1045</v>
      </c>
      <c r="D17" s="12">
        <v>17829.400000000001</v>
      </c>
      <c r="E17" s="12">
        <v>297</v>
      </c>
      <c r="F17" s="12">
        <v>25323.3</v>
      </c>
      <c r="G17" s="12">
        <v>131</v>
      </c>
      <c r="H17" s="12">
        <v>129045.16</v>
      </c>
      <c r="I17" s="12">
        <v>1</v>
      </c>
      <c r="J17" s="12">
        <v>1.53</v>
      </c>
      <c r="K17" s="12">
        <v>0</v>
      </c>
      <c r="L17" s="12">
        <v>0</v>
      </c>
      <c r="M17" s="12">
        <v>775517.6</v>
      </c>
      <c r="N17" s="12">
        <f t="shared" si="0"/>
        <v>1474</v>
      </c>
      <c r="O17" s="12">
        <f t="shared" si="0"/>
        <v>172199.38999999998</v>
      </c>
      <c r="P17" s="12">
        <f t="shared" si="1"/>
        <v>22.204446423910948</v>
      </c>
    </row>
    <row r="18" spans="1:16" ht="20.100000000000001" customHeight="1" x14ac:dyDescent="0.2">
      <c r="A18" s="10">
        <v>10</v>
      </c>
      <c r="B18" s="11" t="s">
        <v>87</v>
      </c>
      <c r="C18" s="12">
        <v>26159</v>
      </c>
      <c r="D18" s="12">
        <v>542896.12</v>
      </c>
      <c r="E18" s="12">
        <v>5581</v>
      </c>
      <c r="F18" s="12">
        <v>486681.04</v>
      </c>
      <c r="G18" s="12">
        <v>714</v>
      </c>
      <c r="H18" s="12">
        <v>458366.15</v>
      </c>
      <c r="I18" s="12">
        <v>0</v>
      </c>
      <c r="J18" s="12">
        <v>0</v>
      </c>
      <c r="K18" s="12">
        <v>752</v>
      </c>
      <c r="L18" s="12">
        <v>7964.69</v>
      </c>
      <c r="M18" s="12">
        <v>3283302.42</v>
      </c>
      <c r="N18" s="12">
        <f t="shared" si="0"/>
        <v>33206</v>
      </c>
      <c r="O18" s="12">
        <f t="shared" si="0"/>
        <v>1495908</v>
      </c>
      <c r="P18" s="12">
        <f t="shared" si="1"/>
        <v>45.561078714156338</v>
      </c>
    </row>
    <row r="19" spans="1:16" ht="20.100000000000001" customHeight="1" x14ac:dyDescent="0.2">
      <c r="A19" s="10">
        <v>11</v>
      </c>
      <c r="B19" s="11" t="s">
        <v>88</v>
      </c>
      <c r="C19" s="12">
        <v>1145</v>
      </c>
      <c r="D19" s="12">
        <v>3490.58</v>
      </c>
      <c r="E19" s="12">
        <v>228</v>
      </c>
      <c r="F19" s="12">
        <v>12838.47</v>
      </c>
      <c r="G19" s="12">
        <v>4</v>
      </c>
      <c r="H19" s="12">
        <v>2937</v>
      </c>
      <c r="I19" s="12">
        <v>1</v>
      </c>
      <c r="J19" s="12">
        <v>0.5</v>
      </c>
      <c r="K19" s="12">
        <v>0</v>
      </c>
      <c r="L19" s="12">
        <v>0</v>
      </c>
      <c r="M19" s="12">
        <v>469978.24</v>
      </c>
      <c r="N19" s="12">
        <f t="shared" si="0"/>
        <v>1378</v>
      </c>
      <c r="O19" s="12">
        <f t="shared" si="0"/>
        <v>19266.55</v>
      </c>
      <c r="P19" s="12">
        <f t="shared" si="1"/>
        <v>4.0994557535259508</v>
      </c>
    </row>
    <row r="20" spans="1:16" ht="20.100000000000001" customHeight="1" x14ac:dyDescent="0.2">
      <c r="A20" s="10">
        <v>12</v>
      </c>
      <c r="B20" s="11" t="s">
        <v>89</v>
      </c>
      <c r="C20" s="12">
        <v>19522</v>
      </c>
      <c r="D20" s="12">
        <v>352922.71</v>
      </c>
      <c r="E20" s="12">
        <v>2833</v>
      </c>
      <c r="F20" s="12">
        <v>428510.83</v>
      </c>
      <c r="G20" s="12">
        <v>632</v>
      </c>
      <c r="H20" s="12">
        <v>212972.59</v>
      </c>
      <c r="I20" s="12">
        <v>28</v>
      </c>
      <c r="J20" s="12">
        <v>155.19</v>
      </c>
      <c r="K20" s="12">
        <v>0</v>
      </c>
      <c r="L20" s="12">
        <v>0</v>
      </c>
      <c r="M20" s="12">
        <v>2037191.25</v>
      </c>
      <c r="N20" s="12">
        <f t="shared" si="0"/>
        <v>23015</v>
      </c>
      <c r="O20" s="12">
        <f t="shared" si="0"/>
        <v>994561.32</v>
      </c>
      <c r="P20" s="12">
        <f t="shared" si="1"/>
        <v>48.820223432630591</v>
      </c>
    </row>
    <row r="21" spans="1:16" ht="20.100000000000001" customHeight="1" x14ac:dyDescent="0.2">
      <c r="A21" s="13"/>
      <c r="B21" s="14" t="s">
        <v>13</v>
      </c>
      <c r="C21" s="15">
        <f t="shared" ref="C21:O21" si="2">SUM(C9:C20)</f>
        <v>142679</v>
      </c>
      <c r="D21" s="15">
        <f t="shared" si="2"/>
        <v>1695756.3</v>
      </c>
      <c r="E21" s="15">
        <f t="shared" si="2"/>
        <v>15627</v>
      </c>
      <c r="F21" s="15">
        <f t="shared" si="2"/>
        <v>1504622.4100000001</v>
      </c>
      <c r="G21" s="15">
        <f t="shared" si="2"/>
        <v>2709</v>
      </c>
      <c r="H21" s="15">
        <f t="shared" si="2"/>
        <v>1151423.53</v>
      </c>
      <c r="I21" s="15">
        <f t="shared" si="2"/>
        <v>537</v>
      </c>
      <c r="J21" s="15">
        <f t="shared" si="2"/>
        <v>2255.2200000000003</v>
      </c>
      <c r="K21" s="15">
        <f t="shared" si="2"/>
        <v>947</v>
      </c>
      <c r="L21" s="15">
        <f t="shared" si="2"/>
        <v>16807.3</v>
      </c>
      <c r="M21" s="15">
        <f t="shared" si="2"/>
        <v>13192601.99</v>
      </c>
      <c r="N21" s="15">
        <f t="shared" si="2"/>
        <v>162499</v>
      </c>
      <c r="O21" s="15">
        <f t="shared" si="2"/>
        <v>4370864.76</v>
      </c>
      <c r="P21" s="15">
        <f t="shared" ref="P21:P59" si="3">O21*100/M21</f>
        <v>33.131180363912428</v>
      </c>
    </row>
    <row r="22" spans="1:16" ht="20.100000000000001" customHeight="1" x14ac:dyDescent="0.2">
      <c r="A22" s="10">
        <v>13</v>
      </c>
      <c r="B22" s="11" t="s">
        <v>63</v>
      </c>
      <c r="C22" s="12">
        <v>803</v>
      </c>
      <c r="D22" s="12">
        <v>67097.56</v>
      </c>
      <c r="E22" s="12">
        <v>484</v>
      </c>
      <c r="F22" s="12">
        <v>590009.04</v>
      </c>
      <c r="G22" s="12">
        <v>140</v>
      </c>
      <c r="H22" s="12">
        <v>39365.050000000003</v>
      </c>
      <c r="I22" s="12">
        <v>0</v>
      </c>
      <c r="J22" s="12">
        <v>0</v>
      </c>
      <c r="K22" s="12">
        <v>0</v>
      </c>
      <c r="L22" s="12">
        <v>0</v>
      </c>
      <c r="M22" s="12">
        <v>889176.06</v>
      </c>
      <c r="N22" s="12">
        <f t="shared" ref="N22:O37" si="4">C22+E22+G22+I22+K22</f>
        <v>1427</v>
      </c>
      <c r="O22" s="12">
        <f t="shared" si="4"/>
        <v>696471.65000000014</v>
      </c>
      <c r="P22" s="12">
        <f t="shared" si="3"/>
        <v>78.327755472858783</v>
      </c>
    </row>
    <row r="23" spans="1:16" ht="20.100000000000001" customHeight="1" x14ac:dyDescent="0.2">
      <c r="A23" s="10">
        <v>14</v>
      </c>
      <c r="B23" s="11" t="s">
        <v>64</v>
      </c>
      <c r="C23" s="12">
        <v>159</v>
      </c>
      <c r="D23" s="12">
        <v>1028.6400000000001</v>
      </c>
      <c r="E23" s="12">
        <v>1</v>
      </c>
      <c r="F23" s="12">
        <v>10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28.88</v>
      </c>
      <c r="M23" s="12">
        <v>330647.07</v>
      </c>
      <c r="N23" s="12">
        <f t="shared" si="4"/>
        <v>161</v>
      </c>
      <c r="O23" s="12">
        <f t="shared" si="4"/>
        <v>1067.5200000000002</v>
      </c>
      <c r="P23" s="12">
        <f t="shared" si="3"/>
        <v>0.32285784356111191</v>
      </c>
    </row>
    <row r="24" spans="1:16" ht="20.100000000000001" customHeight="1" x14ac:dyDescent="0.2">
      <c r="A24" s="10">
        <v>15</v>
      </c>
      <c r="B24" s="11" t="s">
        <v>65</v>
      </c>
      <c r="C24" s="12">
        <v>6</v>
      </c>
      <c r="D24" s="12">
        <v>139.9</v>
      </c>
      <c r="E24" s="12">
        <v>2</v>
      </c>
      <c r="F24" s="12">
        <v>227.42</v>
      </c>
      <c r="G24" s="12">
        <v>7</v>
      </c>
      <c r="H24" s="12">
        <v>245.53</v>
      </c>
      <c r="I24" s="12">
        <v>0</v>
      </c>
      <c r="J24" s="12">
        <v>0</v>
      </c>
      <c r="K24" s="12">
        <v>0</v>
      </c>
      <c r="L24" s="12">
        <v>0</v>
      </c>
      <c r="M24" s="12">
        <v>59100.98</v>
      </c>
      <c r="N24" s="12">
        <f t="shared" si="4"/>
        <v>15</v>
      </c>
      <c r="O24" s="12">
        <f t="shared" si="4"/>
        <v>612.85</v>
      </c>
      <c r="P24" s="12">
        <f t="shared" si="3"/>
        <v>1.0369540403560142</v>
      </c>
    </row>
    <row r="25" spans="1:16" ht="20.100000000000001" customHeight="1" x14ac:dyDescent="0.2">
      <c r="A25" s="10">
        <v>16</v>
      </c>
      <c r="B25" s="11" t="s">
        <v>66</v>
      </c>
      <c r="C25" s="12">
        <v>409</v>
      </c>
      <c r="D25" s="12">
        <v>14596.39</v>
      </c>
      <c r="E25" s="12">
        <v>53</v>
      </c>
      <c r="F25" s="12">
        <v>4210.17</v>
      </c>
      <c r="G25" s="12">
        <v>21</v>
      </c>
      <c r="H25" s="12">
        <v>4959.59</v>
      </c>
      <c r="I25" s="12">
        <v>0</v>
      </c>
      <c r="J25" s="12">
        <v>0</v>
      </c>
      <c r="K25" s="12">
        <v>0</v>
      </c>
      <c r="L25" s="12">
        <v>0</v>
      </c>
      <c r="M25" s="12">
        <v>187465.7</v>
      </c>
      <c r="N25" s="12">
        <f t="shared" si="4"/>
        <v>483</v>
      </c>
      <c r="O25" s="12">
        <f t="shared" si="4"/>
        <v>23766.149999999998</v>
      </c>
      <c r="P25" s="12">
        <f t="shared" si="3"/>
        <v>12.677599155472173</v>
      </c>
    </row>
    <row r="26" spans="1:16" ht="20.100000000000001" customHeight="1" x14ac:dyDescent="0.2">
      <c r="A26" s="10">
        <v>17</v>
      </c>
      <c r="B26" s="11" t="s">
        <v>67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20615</v>
      </c>
      <c r="N26" s="12">
        <f t="shared" si="4"/>
        <v>0</v>
      </c>
      <c r="O26" s="12">
        <f t="shared" si="4"/>
        <v>0</v>
      </c>
      <c r="P26" s="12">
        <f t="shared" si="3"/>
        <v>0</v>
      </c>
    </row>
    <row r="27" spans="1:16" ht="20.100000000000001" customHeight="1" x14ac:dyDescent="0.2">
      <c r="A27" s="10">
        <v>18</v>
      </c>
      <c r="B27" s="11" t="s">
        <v>68</v>
      </c>
      <c r="C27" s="12">
        <v>818</v>
      </c>
      <c r="D27" s="12">
        <v>31997.24</v>
      </c>
      <c r="E27" s="12">
        <v>355</v>
      </c>
      <c r="F27" s="12">
        <v>58183.69</v>
      </c>
      <c r="G27" s="12">
        <v>82</v>
      </c>
      <c r="H27" s="12">
        <v>36070.04</v>
      </c>
      <c r="I27" s="12">
        <v>0</v>
      </c>
      <c r="J27" s="12">
        <v>0</v>
      </c>
      <c r="K27" s="12">
        <v>0</v>
      </c>
      <c r="L27" s="12">
        <v>0</v>
      </c>
      <c r="M27" s="12">
        <v>251473.51</v>
      </c>
      <c r="N27" s="12">
        <f t="shared" si="4"/>
        <v>1255</v>
      </c>
      <c r="O27" s="12">
        <f t="shared" si="4"/>
        <v>126250.97</v>
      </c>
      <c r="P27" s="12">
        <f t="shared" si="3"/>
        <v>50.204480782091125</v>
      </c>
    </row>
    <row r="28" spans="1:16" ht="20.100000000000001" customHeight="1" x14ac:dyDescent="0.2">
      <c r="A28" s="10">
        <v>19</v>
      </c>
      <c r="B28" s="11" t="s">
        <v>69</v>
      </c>
      <c r="C28" s="12">
        <v>83103</v>
      </c>
      <c r="D28" s="12">
        <v>334635.36</v>
      </c>
      <c r="E28" s="12">
        <v>17841</v>
      </c>
      <c r="F28" s="12">
        <v>548699.34</v>
      </c>
      <c r="G28" s="12">
        <v>14175</v>
      </c>
      <c r="H28" s="12">
        <v>701761.25</v>
      </c>
      <c r="I28" s="12">
        <v>0</v>
      </c>
      <c r="J28" s="12">
        <v>0</v>
      </c>
      <c r="K28" s="12">
        <v>0</v>
      </c>
      <c r="L28" s="12">
        <v>0</v>
      </c>
      <c r="M28" s="12">
        <v>5072912.67</v>
      </c>
      <c r="N28" s="12">
        <f t="shared" si="4"/>
        <v>115119</v>
      </c>
      <c r="O28" s="12">
        <f t="shared" si="4"/>
        <v>1585095.95</v>
      </c>
      <c r="P28" s="12">
        <f t="shared" si="3"/>
        <v>31.24626921677325</v>
      </c>
    </row>
    <row r="29" spans="1:16" ht="20.100000000000001" customHeight="1" x14ac:dyDescent="0.2">
      <c r="A29" s="10">
        <v>20</v>
      </c>
      <c r="B29" s="11" t="s">
        <v>70</v>
      </c>
      <c r="C29" s="12">
        <v>11471</v>
      </c>
      <c r="D29" s="12">
        <v>626474.56000000006</v>
      </c>
      <c r="E29" s="12">
        <v>6948</v>
      </c>
      <c r="F29" s="12">
        <v>942601.02</v>
      </c>
      <c r="G29" s="12">
        <v>1462</v>
      </c>
      <c r="H29" s="12">
        <v>453801.05</v>
      </c>
      <c r="I29" s="12">
        <v>0</v>
      </c>
      <c r="J29" s="12">
        <v>0</v>
      </c>
      <c r="K29" s="12">
        <v>0</v>
      </c>
      <c r="L29" s="12">
        <v>0</v>
      </c>
      <c r="M29" s="12">
        <v>2478076.36</v>
      </c>
      <c r="N29" s="12">
        <f t="shared" si="4"/>
        <v>19881</v>
      </c>
      <c r="O29" s="12">
        <f t="shared" si="4"/>
        <v>2022876.6300000001</v>
      </c>
      <c r="P29" s="12">
        <f t="shared" si="3"/>
        <v>81.63092399622424</v>
      </c>
    </row>
    <row r="30" spans="1:16" ht="20.100000000000001" customHeight="1" x14ac:dyDescent="0.2">
      <c r="A30" s="10">
        <v>21</v>
      </c>
      <c r="B30" s="11" t="s">
        <v>71</v>
      </c>
      <c r="C30" s="12">
        <v>13961</v>
      </c>
      <c r="D30" s="12">
        <v>109171.12</v>
      </c>
      <c r="E30" s="12">
        <v>572</v>
      </c>
      <c r="F30" s="12">
        <v>63966.07</v>
      </c>
      <c r="G30" s="12">
        <v>51</v>
      </c>
      <c r="H30" s="12">
        <v>20042.990000000002</v>
      </c>
      <c r="I30" s="12">
        <v>27</v>
      </c>
      <c r="J30" s="12">
        <v>1685.67</v>
      </c>
      <c r="K30" s="12">
        <v>0</v>
      </c>
      <c r="L30" s="12">
        <v>0</v>
      </c>
      <c r="M30" s="12">
        <v>599649.82999999996</v>
      </c>
      <c r="N30" s="12">
        <f t="shared" si="4"/>
        <v>14611</v>
      </c>
      <c r="O30" s="12">
        <f t="shared" si="4"/>
        <v>194865.85</v>
      </c>
      <c r="P30" s="12">
        <f t="shared" si="3"/>
        <v>32.496607228255201</v>
      </c>
    </row>
    <row r="31" spans="1:16" ht="20.100000000000001" customHeight="1" x14ac:dyDescent="0.2">
      <c r="A31" s="10">
        <v>22</v>
      </c>
      <c r="B31" s="11" t="s">
        <v>72</v>
      </c>
      <c r="C31" s="12">
        <v>1061</v>
      </c>
      <c r="D31" s="12">
        <v>17458.32</v>
      </c>
      <c r="E31" s="12">
        <v>400</v>
      </c>
      <c r="F31" s="12">
        <v>11109.64</v>
      </c>
      <c r="G31" s="12">
        <v>99</v>
      </c>
      <c r="H31" s="12">
        <v>2377.94</v>
      </c>
      <c r="I31" s="12">
        <v>0</v>
      </c>
      <c r="J31" s="12">
        <v>0</v>
      </c>
      <c r="K31" s="12">
        <v>0</v>
      </c>
      <c r="L31" s="12">
        <v>0</v>
      </c>
      <c r="M31" s="12">
        <v>230534.84</v>
      </c>
      <c r="N31" s="12">
        <f t="shared" si="4"/>
        <v>1560</v>
      </c>
      <c r="O31" s="12">
        <f t="shared" si="4"/>
        <v>30945.899999999998</v>
      </c>
      <c r="P31" s="12">
        <f t="shared" si="3"/>
        <v>13.423524184023552</v>
      </c>
    </row>
    <row r="32" spans="1:16" ht="20.100000000000001" customHeight="1" x14ac:dyDescent="0.2">
      <c r="A32" s="10">
        <v>23</v>
      </c>
      <c r="B32" s="11" t="s">
        <v>73</v>
      </c>
      <c r="C32" s="12">
        <v>56040</v>
      </c>
      <c r="D32" s="12">
        <v>88907.3</v>
      </c>
      <c r="E32" s="12">
        <v>638</v>
      </c>
      <c r="F32" s="12">
        <v>250235.24</v>
      </c>
      <c r="G32" s="12">
        <v>540</v>
      </c>
      <c r="H32" s="12">
        <v>226826.03</v>
      </c>
      <c r="I32" s="12">
        <v>0</v>
      </c>
      <c r="J32" s="12">
        <v>0</v>
      </c>
      <c r="K32" s="12">
        <v>0</v>
      </c>
      <c r="L32" s="12">
        <v>0</v>
      </c>
      <c r="M32" s="12">
        <v>680542.99</v>
      </c>
      <c r="N32" s="12">
        <f t="shared" si="4"/>
        <v>57218</v>
      </c>
      <c r="O32" s="12">
        <f t="shared" si="4"/>
        <v>565968.56999999995</v>
      </c>
      <c r="P32" s="12">
        <f t="shared" si="3"/>
        <v>83.164264170879193</v>
      </c>
    </row>
    <row r="33" spans="1:16" ht="20.100000000000001" customHeight="1" x14ac:dyDescent="0.2">
      <c r="A33" s="10">
        <v>24</v>
      </c>
      <c r="B33" s="11" t="s">
        <v>74</v>
      </c>
      <c r="C33" s="12">
        <v>100</v>
      </c>
      <c r="D33" s="12">
        <v>1639.34</v>
      </c>
      <c r="E33" s="12">
        <v>36</v>
      </c>
      <c r="F33" s="12">
        <v>3744.99</v>
      </c>
      <c r="G33" s="12">
        <v>11</v>
      </c>
      <c r="H33" s="12">
        <v>5562.77</v>
      </c>
      <c r="I33" s="12">
        <v>0</v>
      </c>
      <c r="J33" s="12">
        <v>0</v>
      </c>
      <c r="K33" s="12">
        <v>0</v>
      </c>
      <c r="L33" s="12">
        <v>0</v>
      </c>
      <c r="M33" s="12">
        <v>173627.98</v>
      </c>
      <c r="N33" s="12">
        <f t="shared" si="4"/>
        <v>147</v>
      </c>
      <c r="O33" s="12">
        <f t="shared" si="4"/>
        <v>10947.1</v>
      </c>
      <c r="P33" s="12">
        <f t="shared" si="3"/>
        <v>6.3049169840022321</v>
      </c>
    </row>
    <row r="34" spans="1:16" ht="20.100000000000001" customHeight="1" x14ac:dyDescent="0.2">
      <c r="A34" s="10">
        <v>25</v>
      </c>
      <c r="B34" s="11" t="s">
        <v>75</v>
      </c>
      <c r="C34" s="12">
        <v>23</v>
      </c>
      <c r="D34" s="12">
        <v>801.84</v>
      </c>
      <c r="E34" s="12">
        <v>14</v>
      </c>
      <c r="F34" s="12">
        <v>1588.69</v>
      </c>
      <c r="G34" s="12">
        <v>18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42205.17</v>
      </c>
      <c r="N34" s="12">
        <f t="shared" si="4"/>
        <v>55</v>
      </c>
      <c r="O34" s="12">
        <f t="shared" si="4"/>
        <v>2390.5300000000002</v>
      </c>
      <c r="P34" s="12">
        <f t="shared" si="3"/>
        <v>5.6640691175986273</v>
      </c>
    </row>
    <row r="35" spans="1:16" ht="20.100000000000001" customHeight="1" x14ac:dyDescent="0.2">
      <c r="A35" s="10">
        <v>26</v>
      </c>
      <c r="B35" s="11" t="s">
        <v>76</v>
      </c>
      <c r="C35" s="12">
        <v>2971</v>
      </c>
      <c r="D35" s="12">
        <v>192682.85</v>
      </c>
      <c r="E35" s="12">
        <v>4153</v>
      </c>
      <c r="F35" s="12">
        <v>333911.62</v>
      </c>
      <c r="G35" s="12">
        <v>2013</v>
      </c>
      <c r="H35" s="12">
        <v>294755.67</v>
      </c>
      <c r="I35" s="12">
        <v>0</v>
      </c>
      <c r="J35" s="12">
        <v>0</v>
      </c>
      <c r="K35" s="12">
        <v>0</v>
      </c>
      <c r="L35" s="12">
        <v>0</v>
      </c>
      <c r="M35" s="12">
        <v>1281175.1599999999</v>
      </c>
      <c r="N35" s="12">
        <f t="shared" si="4"/>
        <v>9137</v>
      </c>
      <c r="O35" s="12">
        <f t="shared" si="4"/>
        <v>821350.1399999999</v>
      </c>
      <c r="P35" s="12">
        <f t="shared" si="3"/>
        <v>64.109121503729426</v>
      </c>
    </row>
    <row r="36" spans="1:16" ht="20.100000000000001" customHeight="1" x14ac:dyDescent="0.2">
      <c r="A36" s="10">
        <v>27</v>
      </c>
      <c r="B36" s="11" t="s">
        <v>77</v>
      </c>
      <c r="C36" s="12">
        <v>186</v>
      </c>
      <c r="D36" s="12">
        <v>15344.45</v>
      </c>
      <c r="E36" s="12">
        <v>143</v>
      </c>
      <c r="F36" s="12">
        <v>38274.03</v>
      </c>
      <c r="G36" s="12">
        <v>41</v>
      </c>
      <c r="H36" s="12">
        <v>47871.26</v>
      </c>
      <c r="I36" s="12">
        <v>0</v>
      </c>
      <c r="J36" s="12">
        <v>0</v>
      </c>
      <c r="K36" s="12">
        <v>0</v>
      </c>
      <c r="L36" s="12">
        <v>0</v>
      </c>
      <c r="M36" s="12">
        <v>502118.07</v>
      </c>
      <c r="N36" s="12">
        <f t="shared" si="4"/>
        <v>370</v>
      </c>
      <c r="O36" s="12">
        <f t="shared" si="4"/>
        <v>101489.73999999999</v>
      </c>
      <c r="P36" s="12">
        <f t="shared" si="3"/>
        <v>20.212325758361974</v>
      </c>
    </row>
    <row r="37" spans="1:16" ht="20.100000000000001" customHeight="1" x14ac:dyDescent="0.2">
      <c r="A37" s="10">
        <v>28</v>
      </c>
      <c r="B37" s="11" t="s">
        <v>78</v>
      </c>
      <c r="C37" s="12">
        <v>3061</v>
      </c>
      <c r="D37" s="12">
        <v>126485.67</v>
      </c>
      <c r="E37" s="12">
        <v>2724</v>
      </c>
      <c r="F37" s="12">
        <v>249672.54</v>
      </c>
      <c r="G37" s="12">
        <v>2282</v>
      </c>
      <c r="H37" s="12">
        <v>288124.58</v>
      </c>
      <c r="I37" s="12">
        <v>0</v>
      </c>
      <c r="J37" s="12">
        <v>0</v>
      </c>
      <c r="K37" s="12">
        <v>0</v>
      </c>
      <c r="L37" s="12">
        <v>0</v>
      </c>
      <c r="M37" s="12">
        <v>1665509.11</v>
      </c>
      <c r="N37" s="12">
        <f t="shared" si="4"/>
        <v>8067</v>
      </c>
      <c r="O37" s="12">
        <f t="shared" si="4"/>
        <v>664282.79</v>
      </c>
      <c r="P37" s="12">
        <f t="shared" si="3"/>
        <v>39.884668658462033</v>
      </c>
    </row>
    <row r="38" spans="1:16" ht="20.100000000000001" customHeight="1" x14ac:dyDescent="0.2">
      <c r="A38" s="13"/>
      <c r="B38" s="14" t="s">
        <v>14</v>
      </c>
      <c r="C38" s="15">
        <f t="shared" ref="C38:O38" si="5">SUM(C22:C37)</f>
        <v>174172</v>
      </c>
      <c r="D38" s="15">
        <f t="shared" si="5"/>
        <v>1628460.5400000003</v>
      </c>
      <c r="E38" s="15">
        <f t="shared" si="5"/>
        <v>34364</v>
      </c>
      <c r="F38" s="15">
        <f t="shared" si="5"/>
        <v>3096443.5</v>
      </c>
      <c r="G38" s="15">
        <f t="shared" si="5"/>
        <v>20942</v>
      </c>
      <c r="H38" s="15">
        <f t="shared" si="5"/>
        <v>2121763.75</v>
      </c>
      <c r="I38" s="15">
        <f t="shared" si="5"/>
        <v>27</v>
      </c>
      <c r="J38" s="15">
        <f t="shared" si="5"/>
        <v>1685.67</v>
      </c>
      <c r="K38" s="15">
        <f t="shared" si="5"/>
        <v>1</v>
      </c>
      <c r="L38" s="15">
        <f t="shared" si="5"/>
        <v>28.88</v>
      </c>
      <c r="M38" s="15">
        <f t="shared" si="5"/>
        <v>14464830.5</v>
      </c>
      <c r="N38" s="15">
        <f t="shared" si="5"/>
        <v>229506</v>
      </c>
      <c r="O38" s="15">
        <f t="shared" si="5"/>
        <v>6848382.3399999999</v>
      </c>
      <c r="P38" s="15">
        <f t="shared" si="3"/>
        <v>47.345057655532152</v>
      </c>
    </row>
    <row r="39" spans="1:16" ht="20.100000000000001" customHeight="1" x14ac:dyDescent="0.2">
      <c r="A39" s="16">
        <v>29</v>
      </c>
      <c r="B39" s="17" t="s">
        <v>100</v>
      </c>
      <c r="C39" s="12">
        <v>1903</v>
      </c>
      <c r="D39" s="12">
        <v>16968.88</v>
      </c>
      <c r="E39" s="12">
        <v>54</v>
      </c>
      <c r="F39" s="12">
        <v>2821.19</v>
      </c>
      <c r="G39" s="12">
        <v>8</v>
      </c>
      <c r="H39" s="12">
        <v>927.37</v>
      </c>
      <c r="I39" s="12">
        <v>0</v>
      </c>
      <c r="J39" s="12">
        <v>0</v>
      </c>
      <c r="K39" s="12">
        <v>0</v>
      </c>
      <c r="L39" s="12">
        <v>0</v>
      </c>
      <c r="M39" s="12">
        <v>72728.649999999994</v>
      </c>
      <c r="N39" s="12">
        <f>C39+E39+G39+I39+K39</f>
        <v>1965</v>
      </c>
      <c r="O39" s="12">
        <f>D39+F39+H39+J39+L39</f>
        <v>20717.439999999999</v>
      </c>
      <c r="P39" s="12">
        <f t="shared" si="3"/>
        <v>28.485940547500881</v>
      </c>
    </row>
    <row r="40" spans="1:16" ht="20.100000000000001" customHeight="1" x14ac:dyDescent="0.2">
      <c r="A40" s="16">
        <v>30</v>
      </c>
      <c r="B40" s="17" t="s">
        <v>94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44648.06</v>
      </c>
      <c r="N40" s="12">
        <f t="shared" ref="N40:N46" si="6">C40+E40+G40+I40+K40</f>
        <v>0</v>
      </c>
      <c r="O40" s="12">
        <f t="shared" ref="O40:O46" si="7">D40+F40+H40+J40+L40</f>
        <v>0</v>
      </c>
      <c r="P40" s="12" t="e">
        <f>O40*100/#REF!</f>
        <v>#REF!</v>
      </c>
    </row>
    <row r="41" spans="1:16" ht="20.100000000000001" customHeight="1" x14ac:dyDescent="0.2">
      <c r="A41" s="16">
        <v>31</v>
      </c>
      <c r="B41" s="17" t="s">
        <v>90</v>
      </c>
      <c r="C41" s="12">
        <v>19002</v>
      </c>
      <c r="D41" s="12">
        <v>7811.77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24192.23</v>
      </c>
      <c r="N41" s="12">
        <f t="shared" si="6"/>
        <v>19002</v>
      </c>
      <c r="O41" s="12">
        <f t="shared" si="7"/>
        <v>7811.77</v>
      </c>
      <c r="P41" s="12">
        <f t="shared" ref="P41:P46" si="8">O41*100/M40</f>
        <v>17.496325708216663</v>
      </c>
    </row>
    <row r="42" spans="1:16" ht="20.100000000000001" customHeight="1" x14ac:dyDescent="0.2">
      <c r="A42" s="16">
        <v>32</v>
      </c>
      <c r="B42" s="17" t="s">
        <v>95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7235.56</v>
      </c>
      <c r="N42" s="12">
        <f t="shared" si="6"/>
        <v>0</v>
      </c>
      <c r="O42" s="12">
        <f t="shared" si="7"/>
        <v>0</v>
      </c>
      <c r="P42" s="12">
        <f t="shared" si="8"/>
        <v>0</v>
      </c>
    </row>
    <row r="43" spans="1:16" ht="20.100000000000001" customHeight="1" x14ac:dyDescent="0.2">
      <c r="A43" s="16">
        <v>33</v>
      </c>
      <c r="B43" s="17" t="s">
        <v>96</v>
      </c>
      <c r="C43" s="12">
        <v>133</v>
      </c>
      <c r="D43" s="12">
        <v>6191.02</v>
      </c>
      <c r="E43" s="12">
        <v>21</v>
      </c>
      <c r="F43" s="12">
        <v>1624.85</v>
      </c>
      <c r="G43" s="12">
        <v>7</v>
      </c>
      <c r="H43" s="12">
        <v>187.46</v>
      </c>
      <c r="I43" s="12">
        <v>0</v>
      </c>
      <c r="J43" s="12">
        <v>0</v>
      </c>
      <c r="K43" s="12">
        <v>0</v>
      </c>
      <c r="L43" s="12">
        <v>0</v>
      </c>
      <c r="M43" s="12">
        <v>15374.96</v>
      </c>
      <c r="N43" s="12">
        <f t="shared" si="6"/>
        <v>161</v>
      </c>
      <c r="O43" s="12">
        <f t="shared" si="7"/>
        <v>8003.3300000000008</v>
      </c>
      <c r="P43" s="12">
        <f t="shared" si="8"/>
        <v>110.61106534946848</v>
      </c>
    </row>
    <row r="44" spans="1:16" ht="20.100000000000001" customHeight="1" x14ac:dyDescent="0.2">
      <c r="A44" s="16">
        <v>34</v>
      </c>
      <c r="B44" s="17" t="s">
        <v>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24235.8</v>
      </c>
      <c r="N44" s="12">
        <f t="shared" si="6"/>
        <v>0</v>
      </c>
      <c r="O44" s="12">
        <f t="shared" si="7"/>
        <v>0</v>
      </c>
      <c r="P44" s="12">
        <f t="shared" si="8"/>
        <v>0</v>
      </c>
    </row>
    <row r="45" spans="1:16" ht="20.100000000000001" customHeight="1" x14ac:dyDescent="0.2">
      <c r="A45" s="16">
        <v>35</v>
      </c>
      <c r="B45" s="17" t="s">
        <v>98</v>
      </c>
      <c r="C45" s="12">
        <v>150</v>
      </c>
      <c r="D45" s="12">
        <v>1260.8900000000001</v>
      </c>
      <c r="E45" s="12">
        <v>8</v>
      </c>
      <c r="F45" s="12">
        <v>440.3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10997.08</v>
      </c>
      <c r="N45" s="12">
        <f t="shared" si="6"/>
        <v>158</v>
      </c>
      <c r="O45" s="12">
        <f t="shared" si="7"/>
        <v>1701.19</v>
      </c>
      <c r="P45" s="12">
        <f t="shared" si="8"/>
        <v>7.0193267810429205</v>
      </c>
    </row>
    <row r="46" spans="1:16" ht="20.100000000000001" customHeight="1" x14ac:dyDescent="0.2">
      <c r="A46" s="16">
        <v>36</v>
      </c>
      <c r="B46" s="17" t="s">
        <v>99</v>
      </c>
      <c r="C46" s="12">
        <v>151</v>
      </c>
      <c r="D46" s="12">
        <v>2831.41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6856.05</v>
      </c>
      <c r="N46" s="12">
        <f t="shared" si="6"/>
        <v>151</v>
      </c>
      <c r="O46" s="12">
        <f t="shared" si="7"/>
        <v>2831.41</v>
      </c>
      <c r="P46" s="12">
        <f t="shared" si="8"/>
        <v>25.746925547508976</v>
      </c>
    </row>
    <row r="47" spans="1:16" ht="20.100000000000001" customHeight="1" x14ac:dyDescent="0.2">
      <c r="A47" s="13"/>
      <c r="B47" s="18" t="s">
        <v>15</v>
      </c>
      <c r="C47" s="15">
        <f t="shared" ref="C47:O47" si="9">SUM(C39:C46)</f>
        <v>21339</v>
      </c>
      <c r="D47" s="15">
        <f t="shared" si="9"/>
        <v>35063.97</v>
      </c>
      <c r="E47" s="15">
        <f t="shared" si="9"/>
        <v>83</v>
      </c>
      <c r="F47" s="15">
        <f t="shared" si="9"/>
        <v>4886.34</v>
      </c>
      <c r="G47" s="15">
        <f t="shared" si="9"/>
        <v>15</v>
      </c>
      <c r="H47" s="15">
        <f t="shared" si="9"/>
        <v>1114.83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>SUM(M39:M46)</f>
        <v>206268.38999999996</v>
      </c>
      <c r="N47" s="15">
        <f t="shared" si="9"/>
        <v>21437</v>
      </c>
      <c r="O47" s="15">
        <f t="shared" si="9"/>
        <v>41065.14</v>
      </c>
      <c r="P47" s="15">
        <f t="shared" si="3"/>
        <v>19.908595786295713</v>
      </c>
    </row>
    <row r="48" spans="1:16" ht="20.100000000000001" customHeight="1" x14ac:dyDescent="0.2">
      <c r="A48" s="16">
        <v>37</v>
      </c>
      <c r="B48" s="17" t="s">
        <v>16</v>
      </c>
      <c r="C48" s="19">
        <v>45</v>
      </c>
      <c r="D48" s="19">
        <v>16799.080000000002</v>
      </c>
      <c r="E48" s="19">
        <v>125</v>
      </c>
      <c r="F48" s="19">
        <v>44954.1</v>
      </c>
      <c r="G48" s="19">
        <v>83</v>
      </c>
      <c r="H48" s="19">
        <v>79795.649999999994</v>
      </c>
      <c r="I48" s="19">
        <v>0</v>
      </c>
      <c r="J48" s="19">
        <v>0</v>
      </c>
      <c r="K48" s="19">
        <v>0</v>
      </c>
      <c r="L48" s="19">
        <v>0</v>
      </c>
      <c r="M48" s="19">
        <v>141886.44</v>
      </c>
      <c r="N48" s="12">
        <f>C48+E48+G48+I48+K48</f>
        <v>253</v>
      </c>
      <c r="O48" s="12">
        <f>D48+F48+H48+J48+L48</f>
        <v>141548.82999999999</v>
      </c>
      <c r="P48" s="12">
        <f t="shared" si="3"/>
        <v>99.762056190852334</v>
      </c>
    </row>
    <row r="49" spans="1:16" ht="20.100000000000001" customHeight="1" x14ac:dyDescent="0.2">
      <c r="A49" s="13"/>
      <c r="B49" s="18" t="s">
        <v>17</v>
      </c>
      <c r="C49" s="15">
        <f>C48</f>
        <v>45</v>
      </c>
      <c r="D49" s="15">
        <f t="shared" ref="D49:O49" si="10">D48</f>
        <v>16799.080000000002</v>
      </c>
      <c r="E49" s="15">
        <f t="shared" si="10"/>
        <v>125</v>
      </c>
      <c r="F49" s="15">
        <f t="shared" si="10"/>
        <v>44954.1</v>
      </c>
      <c r="G49" s="15">
        <f t="shared" si="10"/>
        <v>83</v>
      </c>
      <c r="H49" s="15">
        <f t="shared" si="10"/>
        <v>79795.649999999994</v>
      </c>
      <c r="I49" s="15">
        <f t="shared" si="10"/>
        <v>0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141886.44</v>
      </c>
      <c r="N49" s="15">
        <f t="shared" si="10"/>
        <v>253</v>
      </c>
      <c r="O49" s="15">
        <f t="shared" si="10"/>
        <v>141548.82999999999</v>
      </c>
      <c r="P49" s="15">
        <f t="shared" si="3"/>
        <v>99.762056190852334</v>
      </c>
    </row>
    <row r="50" spans="1:16" ht="20.100000000000001" customHeight="1" x14ac:dyDescent="0.2">
      <c r="A50" s="16">
        <v>38</v>
      </c>
      <c r="B50" s="11" t="s">
        <v>18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2">
        <v>0</v>
      </c>
      <c r="O50" s="12">
        <v>0</v>
      </c>
      <c r="P50" s="12" t="e">
        <f t="shared" si="3"/>
        <v>#DIV/0!</v>
      </c>
    </row>
    <row r="51" spans="1:16" ht="20.100000000000001" customHeight="1" x14ac:dyDescent="0.2">
      <c r="A51" s="13"/>
      <c r="B51" s="18" t="s">
        <v>19</v>
      </c>
      <c r="C51" s="15">
        <f>C50</f>
        <v>0</v>
      </c>
      <c r="D51" s="15">
        <f t="shared" ref="D51:O51" si="11">D50</f>
        <v>0</v>
      </c>
      <c r="E51" s="15">
        <f t="shared" si="11"/>
        <v>0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/>
      <c r="N51" s="15">
        <f t="shared" si="11"/>
        <v>0</v>
      </c>
      <c r="O51" s="15">
        <f t="shared" si="11"/>
        <v>0</v>
      </c>
      <c r="P51" s="15" t="e">
        <f t="shared" si="3"/>
        <v>#DIV/0!</v>
      </c>
    </row>
    <row r="52" spans="1:16" ht="20.100000000000001" customHeight="1" x14ac:dyDescent="0.2">
      <c r="A52" s="10">
        <v>39</v>
      </c>
      <c r="B52" s="11" t="s">
        <v>20</v>
      </c>
      <c r="C52" s="12">
        <v>1686</v>
      </c>
      <c r="D52" s="12">
        <v>11990.79</v>
      </c>
      <c r="E52" s="12">
        <v>12</v>
      </c>
      <c r="F52" s="12">
        <v>2080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141775.9</v>
      </c>
      <c r="N52" s="12">
        <f>C52+E52+G52+I52+K52</f>
        <v>1698</v>
      </c>
      <c r="O52" s="12">
        <f>D52+F52+H52+J52+L52</f>
        <v>14070.79</v>
      </c>
      <c r="P52" s="12">
        <f t="shared" si="3"/>
        <v>9.9246698486837328</v>
      </c>
    </row>
    <row r="53" spans="1:16" ht="20.100000000000001" customHeight="1" x14ac:dyDescent="0.2">
      <c r="A53" s="10">
        <v>40</v>
      </c>
      <c r="B53" s="11" t="s">
        <v>21</v>
      </c>
      <c r="C53" s="12">
        <v>1761</v>
      </c>
      <c r="D53" s="12">
        <v>3789.33</v>
      </c>
      <c r="E53" s="12">
        <v>6</v>
      </c>
      <c r="F53" s="12">
        <v>58.77</v>
      </c>
      <c r="G53" s="12">
        <v>0</v>
      </c>
      <c r="H53" s="12">
        <v>0</v>
      </c>
      <c r="I53" s="12">
        <v>14</v>
      </c>
      <c r="J53" s="12">
        <v>43.87</v>
      </c>
      <c r="K53" s="12">
        <v>0</v>
      </c>
      <c r="L53" s="12">
        <v>0</v>
      </c>
      <c r="M53" s="12">
        <v>42043.72</v>
      </c>
      <c r="N53" s="12">
        <f>C53+E53+G53+I53+K53</f>
        <v>1781</v>
      </c>
      <c r="O53" s="12">
        <f>D53+F53+H53+J53+L53</f>
        <v>3891.97</v>
      </c>
      <c r="P53" s="12">
        <f t="shared" si="3"/>
        <v>9.2569591843918655</v>
      </c>
    </row>
    <row r="54" spans="1:16" ht="20.100000000000001" customHeight="1" x14ac:dyDescent="0.2">
      <c r="A54" s="21"/>
      <c r="B54" s="14" t="s">
        <v>22</v>
      </c>
      <c r="C54" s="15">
        <f t="shared" ref="C54:O54" si="12">SUM(C52:C53)</f>
        <v>3447</v>
      </c>
      <c r="D54" s="15">
        <f t="shared" si="12"/>
        <v>15780.12</v>
      </c>
      <c r="E54" s="15">
        <f t="shared" si="12"/>
        <v>18</v>
      </c>
      <c r="F54" s="15">
        <f t="shared" si="12"/>
        <v>2138.77</v>
      </c>
      <c r="G54" s="15">
        <f t="shared" si="12"/>
        <v>0</v>
      </c>
      <c r="H54" s="15">
        <f t="shared" si="12"/>
        <v>0</v>
      </c>
      <c r="I54" s="15">
        <f t="shared" si="12"/>
        <v>14</v>
      </c>
      <c r="J54" s="15">
        <f t="shared" si="12"/>
        <v>43.87</v>
      </c>
      <c r="K54" s="15">
        <f t="shared" si="12"/>
        <v>0</v>
      </c>
      <c r="L54" s="15">
        <f t="shared" si="12"/>
        <v>0</v>
      </c>
      <c r="M54" s="15">
        <f t="shared" si="12"/>
        <v>183819.62</v>
      </c>
      <c r="N54" s="15">
        <f t="shared" si="12"/>
        <v>3479</v>
      </c>
      <c r="O54" s="15">
        <f t="shared" si="12"/>
        <v>17962.760000000002</v>
      </c>
      <c r="P54" s="15">
        <f t="shared" si="3"/>
        <v>9.771949261999346</v>
      </c>
    </row>
    <row r="55" spans="1:16" ht="20.100000000000001" customHeight="1" x14ac:dyDescent="0.2">
      <c r="A55" s="10">
        <v>41</v>
      </c>
      <c r="B55" s="11" t="s">
        <v>23</v>
      </c>
      <c r="C55" s="12">
        <v>2204</v>
      </c>
      <c r="D55" s="12">
        <v>3135.88</v>
      </c>
      <c r="E55" s="12">
        <v>25</v>
      </c>
      <c r="F55" s="12">
        <v>1318.35</v>
      </c>
      <c r="G55" s="12">
        <v>36</v>
      </c>
      <c r="H55" s="12">
        <v>16188.78</v>
      </c>
      <c r="I55" s="12">
        <v>0</v>
      </c>
      <c r="J55" s="12">
        <v>0</v>
      </c>
      <c r="K55" s="12">
        <v>212</v>
      </c>
      <c r="L55" s="12">
        <v>532.34</v>
      </c>
      <c r="M55" s="12">
        <v>265309.7</v>
      </c>
      <c r="N55" s="12">
        <f>C55+E55+G55+I55+K55</f>
        <v>2477</v>
      </c>
      <c r="O55" s="12">
        <f>D55+F55+H55+J55+L55</f>
        <v>21175.350000000002</v>
      </c>
      <c r="P55" s="12">
        <f t="shared" si="3"/>
        <v>7.9813704512122996</v>
      </c>
    </row>
    <row r="56" spans="1:16" ht="20.100000000000001" customHeight="1" x14ac:dyDescent="0.2">
      <c r="A56" s="21"/>
      <c r="B56" s="14" t="s">
        <v>24</v>
      </c>
      <c r="C56" s="15">
        <f t="shared" ref="C56:O56" si="13">SUM(C55:C55)</f>
        <v>2204</v>
      </c>
      <c r="D56" s="15">
        <f t="shared" si="13"/>
        <v>3135.88</v>
      </c>
      <c r="E56" s="15">
        <f t="shared" si="13"/>
        <v>25</v>
      </c>
      <c r="F56" s="15">
        <f t="shared" si="13"/>
        <v>1318.35</v>
      </c>
      <c r="G56" s="15">
        <f t="shared" si="13"/>
        <v>36</v>
      </c>
      <c r="H56" s="15">
        <f t="shared" si="13"/>
        <v>16188.78</v>
      </c>
      <c r="I56" s="15">
        <f t="shared" si="13"/>
        <v>0</v>
      </c>
      <c r="J56" s="15">
        <f t="shared" si="13"/>
        <v>0</v>
      </c>
      <c r="K56" s="15">
        <f t="shared" si="13"/>
        <v>212</v>
      </c>
      <c r="L56" s="15">
        <f t="shared" si="13"/>
        <v>532.34</v>
      </c>
      <c r="M56" s="15">
        <f t="shared" si="13"/>
        <v>265309.7</v>
      </c>
      <c r="N56" s="15">
        <f t="shared" si="13"/>
        <v>2477</v>
      </c>
      <c r="O56" s="15">
        <f t="shared" si="13"/>
        <v>21175.350000000002</v>
      </c>
      <c r="P56" s="15">
        <f t="shared" si="3"/>
        <v>7.9813704512122996</v>
      </c>
    </row>
    <row r="57" spans="1:16" ht="20.100000000000001" customHeight="1" x14ac:dyDescent="0.2">
      <c r="A57" s="10">
        <v>42</v>
      </c>
      <c r="B57" s="11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12" t="e">
        <f t="shared" si="3"/>
        <v>#DIV/0!</v>
      </c>
    </row>
    <row r="58" spans="1:16" ht="20.100000000000001" customHeight="1" x14ac:dyDescent="0.2">
      <c r="A58" s="21"/>
      <c r="B58" s="14" t="s">
        <v>26</v>
      </c>
      <c r="C58" s="15">
        <f t="shared" ref="C58:O58" si="14">SUM(C57:C57)</f>
        <v>0</v>
      </c>
      <c r="D58" s="15">
        <f t="shared" si="14"/>
        <v>0</v>
      </c>
      <c r="E58" s="15">
        <f t="shared" si="14"/>
        <v>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0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4"/>
        <v>0</v>
      </c>
      <c r="O58" s="15">
        <f t="shared" si="14"/>
        <v>0</v>
      </c>
      <c r="P58" s="15" t="e">
        <f t="shared" si="3"/>
        <v>#DIV/0!</v>
      </c>
    </row>
    <row r="59" spans="1:16" ht="20.100000000000001" customHeight="1" x14ac:dyDescent="0.2">
      <c r="A59" s="23"/>
      <c r="B59" s="24" t="s">
        <v>27</v>
      </c>
      <c r="C59" s="25">
        <f t="shared" ref="C59:O59" si="15">C21+C38+C47+C49+C51+C54+C56+C58</f>
        <v>343886</v>
      </c>
      <c r="D59" s="25">
        <f t="shared" si="15"/>
        <v>3394995.8900000006</v>
      </c>
      <c r="E59" s="25">
        <f t="shared" si="15"/>
        <v>50242</v>
      </c>
      <c r="F59" s="25">
        <f t="shared" si="15"/>
        <v>4654363.4699999988</v>
      </c>
      <c r="G59" s="25">
        <f t="shared" si="15"/>
        <v>23785</v>
      </c>
      <c r="H59" s="25">
        <f t="shared" si="15"/>
        <v>3370286.54</v>
      </c>
      <c r="I59" s="25">
        <f t="shared" si="15"/>
        <v>578</v>
      </c>
      <c r="J59" s="25">
        <f t="shared" si="15"/>
        <v>3984.76</v>
      </c>
      <c r="K59" s="25">
        <f t="shared" si="15"/>
        <v>1160</v>
      </c>
      <c r="L59" s="25">
        <f t="shared" si="15"/>
        <v>17368.52</v>
      </c>
      <c r="M59" s="25">
        <f t="shared" si="15"/>
        <v>28454716.640000004</v>
      </c>
      <c r="N59" s="25">
        <f t="shared" si="15"/>
        <v>419651</v>
      </c>
      <c r="O59" s="25">
        <f t="shared" si="15"/>
        <v>11440999.18</v>
      </c>
      <c r="P59" s="25">
        <f t="shared" si="3"/>
        <v>40.207742444768897</v>
      </c>
    </row>
    <row r="60" spans="1:16" ht="18" customHeight="1" x14ac:dyDescent="0.2">
      <c r="P60" s="26"/>
    </row>
    <row r="61" spans="1:16" ht="18" x14ac:dyDescent="0.2">
      <c r="C61" s="32" t="s">
        <v>106</v>
      </c>
      <c r="D61" s="32"/>
      <c r="E61" s="32"/>
      <c r="F61" s="32"/>
      <c r="G61" s="32"/>
      <c r="H61" s="32"/>
      <c r="I61" s="32"/>
      <c r="J61" s="32"/>
      <c r="K61" s="32"/>
      <c r="L61" s="32"/>
    </row>
    <row r="62" spans="1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8" x14ac:dyDescent="0.2">
      <c r="C63" s="30" t="s">
        <v>107</v>
      </c>
      <c r="D63" s="30"/>
      <c r="E63" s="30"/>
      <c r="F63" s="30"/>
      <c r="G63" s="30"/>
      <c r="H63" s="30"/>
      <c r="I63" s="30"/>
      <c r="J63" s="30"/>
      <c r="K63" s="30"/>
      <c r="L63" s="31"/>
      <c r="M63" s="31"/>
    </row>
  </sheetData>
  <mergeCells count="12">
    <mergeCell ref="C61:L61"/>
    <mergeCell ref="M5:P6"/>
    <mergeCell ref="A1:P1"/>
    <mergeCell ref="A3:P3"/>
    <mergeCell ref="C4:L4"/>
    <mergeCell ref="A5:A7"/>
    <mergeCell ref="B5:B7"/>
    <mergeCell ref="C5:D6"/>
    <mergeCell ref="E5:F6"/>
    <mergeCell ref="G5:H6"/>
    <mergeCell ref="I5:J6"/>
    <mergeCell ref="K5:L6"/>
  </mergeCells>
  <dataValidations count="1">
    <dataValidation type="whole" allowBlank="1" showInputMessage="1" showErrorMessage="1" sqref="N51:O51 C56:O56 C21:O21 M50:M51 C54:O54 C57:M57 C38:O38 M47:O47 M49:O49 C47:L51 M48 C58:O59">
      <formula1>0</formula1>
      <formula2>99999999999999900000</formula2>
    </dataValidation>
  </dataValidations>
  <printOptions horizontalCentered="1"/>
  <pageMargins left="0.511811023622047" right="0.511811023622047" top="0.98425196850393704" bottom="0.23622047244094499" header="0.23622047244094499" footer="0.23622047244094499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7"/>
  <sheetViews>
    <sheetView tabSelected="1" view="pageBreakPreview" zoomScale="60" zoomScaleNormal="100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X7" sqref="X7"/>
    </sheetView>
  </sheetViews>
  <sheetFormatPr defaultRowHeight="12.75" x14ac:dyDescent="0.2"/>
  <cols>
    <col min="1" max="1" width="5.7109375" style="1" customWidth="1"/>
    <col min="2" max="2" width="19.7109375" style="1" customWidth="1"/>
    <col min="3" max="3" width="11.5703125" style="1" customWidth="1"/>
    <col min="4" max="4" width="14" style="1" customWidth="1"/>
    <col min="5" max="5" width="12.28515625" style="1" customWidth="1"/>
    <col min="6" max="6" width="14.5703125" style="1" customWidth="1"/>
    <col min="7" max="7" width="10.140625" style="1" customWidth="1"/>
    <col min="8" max="8" width="13.5703125" style="1" customWidth="1"/>
    <col min="9" max="9" width="10.140625" style="1" customWidth="1"/>
    <col min="10" max="10" width="11" style="1" customWidth="1"/>
    <col min="11" max="11" width="9.7109375" style="1" customWidth="1"/>
    <col min="12" max="12" width="13.5703125" style="1" customWidth="1"/>
    <col min="13" max="13" width="14.7109375" style="1" customWidth="1"/>
    <col min="14" max="14" width="10.7109375" style="1" customWidth="1"/>
    <col min="15" max="15" width="12.7109375" style="1" customWidth="1"/>
    <col min="16" max="16" width="7.7109375" style="1" customWidth="1"/>
    <col min="17" max="16384" width="9.140625" style="1"/>
  </cols>
  <sheetData>
    <row r="1" spans="1:16" ht="26.25" x14ac:dyDescent="0.2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0" customHeight="1" x14ac:dyDescent="0.2">
      <c r="A2" s="39" t="s">
        <v>101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0" customHeight="1" x14ac:dyDescent="0.2">
      <c r="A3" s="4"/>
      <c r="B3" s="5"/>
      <c r="C3" s="41"/>
      <c r="D3" s="41"/>
      <c r="E3" s="41"/>
      <c r="F3" s="41"/>
      <c r="G3" s="41"/>
      <c r="H3" s="41"/>
      <c r="I3" s="41"/>
      <c r="J3" s="41"/>
      <c r="K3" s="41"/>
      <c r="L3" s="41"/>
      <c r="M3" s="29"/>
      <c r="N3" s="5"/>
      <c r="O3" s="44" t="s">
        <v>0</v>
      </c>
      <c r="P3" s="44"/>
    </row>
    <row r="4" spans="1:16" ht="30" customHeight="1" x14ac:dyDescent="0.2">
      <c r="A4" s="45" t="s">
        <v>1</v>
      </c>
      <c r="B4" s="45" t="s">
        <v>28</v>
      </c>
      <c r="C4" s="45" t="s">
        <v>3</v>
      </c>
      <c r="D4" s="45"/>
      <c r="E4" s="45" t="s">
        <v>4</v>
      </c>
      <c r="F4" s="45"/>
      <c r="G4" s="45" t="s">
        <v>5</v>
      </c>
      <c r="H4" s="45"/>
      <c r="I4" s="45" t="s">
        <v>6</v>
      </c>
      <c r="J4" s="45"/>
      <c r="K4" s="45" t="s">
        <v>7</v>
      </c>
      <c r="L4" s="45"/>
      <c r="M4" s="46" t="s">
        <v>8</v>
      </c>
      <c r="N4" s="47"/>
      <c r="O4" s="47"/>
      <c r="P4" s="48"/>
    </row>
    <row r="5" spans="1:16" ht="30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9"/>
      <c r="N5" s="50"/>
      <c r="O5" s="50"/>
      <c r="P5" s="51"/>
    </row>
    <row r="6" spans="1:16" ht="30" customHeight="1" x14ac:dyDescent="0.2">
      <c r="A6" s="45"/>
      <c r="B6" s="45"/>
      <c r="C6" s="52" t="s">
        <v>9</v>
      </c>
      <c r="D6" s="52" t="s">
        <v>10</v>
      </c>
      <c r="E6" s="52" t="s">
        <v>9</v>
      </c>
      <c r="F6" s="52" t="s">
        <v>10</v>
      </c>
      <c r="G6" s="52" t="s">
        <v>9</v>
      </c>
      <c r="H6" s="52" t="s">
        <v>10</v>
      </c>
      <c r="I6" s="52" t="s">
        <v>9</v>
      </c>
      <c r="J6" s="52" t="s">
        <v>10</v>
      </c>
      <c r="K6" s="52" t="s">
        <v>9</v>
      </c>
      <c r="L6" s="52" t="s">
        <v>10</v>
      </c>
      <c r="M6" s="52" t="s">
        <v>11</v>
      </c>
      <c r="N6" s="52" t="s">
        <v>9</v>
      </c>
      <c r="O6" s="52" t="s">
        <v>10</v>
      </c>
      <c r="P6" s="52" t="s">
        <v>12</v>
      </c>
    </row>
    <row r="7" spans="1:16" ht="30" customHeight="1" x14ac:dyDescent="0.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</row>
    <row r="8" spans="1:16" ht="30" customHeight="1" x14ac:dyDescent="0.2">
      <c r="A8" s="54">
        <v>1</v>
      </c>
      <c r="B8" s="55" t="s">
        <v>29</v>
      </c>
      <c r="C8" s="56">
        <v>9826</v>
      </c>
      <c r="D8" s="56">
        <v>54577.7</v>
      </c>
      <c r="E8" s="56">
        <v>761</v>
      </c>
      <c r="F8" s="56">
        <v>46895.72</v>
      </c>
      <c r="G8" s="56">
        <v>100</v>
      </c>
      <c r="H8" s="56">
        <v>10270.02</v>
      </c>
      <c r="I8" s="56">
        <v>68</v>
      </c>
      <c r="J8" s="56">
        <v>194.32</v>
      </c>
      <c r="K8" s="56">
        <v>34</v>
      </c>
      <c r="L8" s="56">
        <v>259.01</v>
      </c>
      <c r="M8" s="56">
        <v>225100</v>
      </c>
      <c r="N8" s="56">
        <f t="shared" ref="N8:N44" si="0">(C8+E8+G8+I8+K8)</f>
        <v>10789</v>
      </c>
      <c r="O8" s="56">
        <f>SUM(D8+F8+H8+J8+L8)</f>
        <v>112196.77</v>
      </c>
      <c r="P8" s="56">
        <f>O8*100/M8</f>
        <v>49.843078631719237</v>
      </c>
    </row>
    <row r="9" spans="1:16" ht="30" customHeight="1" x14ac:dyDescent="0.2">
      <c r="A9" s="54">
        <v>2</v>
      </c>
      <c r="B9" s="55" t="s">
        <v>30</v>
      </c>
      <c r="C9" s="56">
        <v>5584</v>
      </c>
      <c r="D9" s="56">
        <v>26443.24</v>
      </c>
      <c r="E9" s="56">
        <v>274</v>
      </c>
      <c r="F9" s="56">
        <v>30916.94</v>
      </c>
      <c r="G9" s="56">
        <v>17</v>
      </c>
      <c r="H9" s="56">
        <v>2394.0300000000002</v>
      </c>
      <c r="I9" s="56">
        <v>28</v>
      </c>
      <c r="J9" s="56">
        <v>397.69</v>
      </c>
      <c r="K9" s="56">
        <v>13</v>
      </c>
      <c r="L9" s="56">
        <v>162.53</v>
      </c>
      <c r="M9" s="56">
        <v>100000</v>
      </c>
      <c r="N9" s="56">
        <f t="shared" si="0"/>
        <v>5916</v>
      </c>
      <c r="O9" s="56">
        <f t="shared" ref="O9:O43" si="1">SUM(D9+F9+H9+J9+L9)</f>
        <v>60314.43</v>
      </c>
      <c r="P9" s="56">
        <f t="shared" ref="P9:P44" si="2">O9*100/M9</f>
        <v>60.314430000000002</v>
      </c>
    </row>
    <row r="10" spans="1:16" ht="30" customHeight="1" x14ac:dyDescent="0.2">
      <c r="A10" s="54">
        <v>3</v>
      </c>
      <c r="B10" s="55" t="s">
        <v>31</v>
      </c>
      <c r="C10" s="56">
        <v>5575</v>
      </c>
      <c r="D10" s="56">
        <v>46446.25</v>
      </c>
      <c r="E10" s="56">
        <v>512</v>
      </c>
      <c r="F10" s="56">
        <v>34566</v>
      </c>
      <c r="G10" s="56">
        <v>53</v>
      </c>
      <c r="H10" s="56">
        <v>7903.38</v>
      </c>
      <c r="I10" s="56">
        <v>26</v>
      </c>
      <c r="J10" s="56">
        <v>44.16</v>
      </c>
      <c r="K10" s="56">
        <v>16</v>
      </c>
      <c r="L10" s="56">
        <v>242.26</v>
      </c>
      <c r="M10" s="56">
        <v>125000</v>
      </c>
      <c r="N10" s="56">
        <f t="shared" si="0"/>
        <v>6182</v>
      </c>
      <c r="O10" s="56">
        <f t="shared" si="1"/>
        <v>89202.05</v>
      </c>
      <c r="P10" s="56">
        <f t="shared" si="2"/>
        <v>71.361639999999994</v>
      </c>
    </row>
    <row r="11" spans="1:16" ht="30" customHeight="1" x14ac:dyDescent="0.2">
      <c r="A11" s="54">
        <v>4</v>
      </c>
      <c r="B11" s="55" t="s">
        <v>32</v>
      </c>
      <c r="C11" s="56">
        <v>8464</v>
      </c>
      <c r="D11" s="56">
        <v>85864.61</v>
      </c>
      <c r="E11" s="56">
        <v>1119</v>
      </c>
      <c r="F11" s="56">
        <v>88630.48</v>
      </c>
      <c r="G11" s="56">
        <v>223</v>
      </c>
      <c r="H11" s="56">
        <v>30167.279999999999</v>
      </c>
      <c r="I11" s="56">
        <v>13</v>
      </c>
      <c r="J11" s="56">
        <v>31.34</v>
      </c>
      <c r="K11" s="56">
        <v>66</v>
      </c>
      <c r="L11" s="56">
        <v>245.11</v>
      </c>
      <c r="M11" s="56">
        <v>317500</v>
      </c>
      <c r="N11" s="56">
        <f t="shared" si="0"/>
        <v>9885</v>
      </c>
      <c r="O11" s="56">
        <f t="shared" si="1"/>
        <v>204938.81999999998</v>
      </c>
      <c r="P11" s="56">
        <f t="shared" si="2"/>
        <v>64.547659842519678</v>
      </c>
    </row>
    <row r="12" spans="1:16" ht="30" customHeight="1" x14ac:dyDescent="0.2">
      <c r="A12" s="54">
        <v>5</v>
      </c>
      <c r="B12" s="55" t="s">
        <v>33</v>
      </c>
      <c r="C12" s="56">
        <v>2677</v>
      </c>
      <c r="D12" s="56">
        <v>20452.78</v>
      </c>
      <c r="E12" s="56">
        <v>229</v>
      </c>
      <c r="F12" s="56">
        <v>12376.53</v>
      </c>
      <c r="G12" s="56">
        <v>16</v>
      </c>
      <c r="H12" s="56">
        <v>2474.31</v>
      </c>
      <c r="I12" s="56">
        <v>3</v>
      </c>
      <c r="J12" s="56">
        <v>16.96</v>
      </c>
      <c r="K12" s="56">
        <v>23</v>
      </c>
      <c r="L12" s="56">
        <v>1096.28</v>
      </c>
      <c r="M12" s="56">
        <v>152900</v>
      </c>
      <c r="N12" s="56">
        <f t="shared" si="0"/>
        <v>2948</v>
      </c>
      <c r="O12" s="56">
        <f t="shared" si="1"/>
        <v>36416.859999999993</v>
      </c>
      <c r="P12" s="56">
        <f t="shared" si="2"/>
        <v>23.817436232831913</v>
      </c>
    </row>
    <row r="13" spans="1:16" ht="30" customHeight="1" x14ac:dyDescent="0.2">
      <c r="A13" s="54">
        <v>6</v>
      </c>
      <c r="B13" s="55" t="s">
        <v>34</v>
      </c>
      <c r="C13" s="56">
        <v>5431</v>
      </c>
      <c r="D13" s="56">
        <v>13338.19</v>
      </c>
      <c r="E13" s="56">
        <v>126</v>
      </c>
      <c r="F13" s="56">
        <v>4402.38</v>
      </c>
      <c r="G13" s="56">
        <v>7</v>
      </c>
      <c r="H13" s="56">
        <v>274.29000000000002</v>
      </c>
      <c r="I13" s="56">
        <v>13</v>
      </c>
      <c r="J13" s="56">
        <v>10.16</v>
      </c>
      <c r="K13" s="56">
        <v>27</v>
      </c>
      <c r="L13" s="56">
        <v>181.61</v>
      </c>
      <c r="M13" s="56">
        <v>41500</v>
      </c>
      <c r="N13" s="56">
        <f t="shared" si="0"/>
        <v>5604</v>
      </c>
      <c r="O13" s="56">
        <f t="shared" si="1"/>
        <v>18206.63</v>
      </c>
      <c r="P13" s="56">
        <f t="shared" si="2"/>
        <v>43.871397590361447</v>
      </c>
    </row>
    <row r="14" spans="1:16" ht="30" customHeight="1" x14ac:dyDescent="0.2">
      <c r="A14" s="54">
        <v>7</v>
      </c>
      <c r="B14" s="55" t="s">
        <v>35</v>
      </c>
      <c r="C14" s="56">
        <v>9056</v>
      </c>
      <c r="D14" s="56">
        <v>27106.799999999999</v>
      </c>
      <c r="E14" s="56">
        <v>287</v>
      </c>
      <c r="F14" s="56">
        <v>19404.169999999998</v>
      </c>
      <c r="G14" s="56">
        <v>27</v>
      </c>
      <c r="H14" s="56">
        <v>7533.63</v>
      </c>
      <c r="I14" s="56">
        <v>22</v>
      </c>
      <c r="J14" s="56">
        <v>30.1</v>
      </c>
      <c r="K14" s="56">
        <v>19</v>
      </c>
      <c r="L14" s="56">
        <v>146</v>
      </c>
      <c r="M14" s="56">
        <v>60000</v>
      </c>
      <c r="N14" s="56">
        <f t="shared" si="0"/>
        <v>9411</v>
      </c>
      <c r="O14" s="56">
        <f t="shared" si="1"/>
        <v>54220.7</v>
      </c>
      <c r="P14" s="56">
        <f t="shared" si="2"/>
        <v>90.367833333333337</v>
      </c>
    </row>
    <row r="15" spans="1:16" ht="30" customHeight="1" x14ac:dyDescent="0.2">
      <c r="A15" s="54">
        <v>8</v>
      </c>
      <c r="B15" s="55" t="s">
        <v>36</v>
      </c>
      <c r="C15" s="56">
        <v>8684</v>
      </c>
      <c r="D15" s="56">
        <v>28960.73</v>
      </c>
      <c r="E15" s="56">
        <v>281</v>
      </c>
      <c r="F15" s="56">
        <v>20910.009999999998</v>
      </c>
      <c r="G15" s="56">
        <v>33</v>
      </c>
      <c r="H15" s="56">
        <v>5952.48</v>
      </c>
      <c r="I15" s="56">
        <v>0</v>
      </c>
      <c r="J15" s="56">
        <v>0</v>
      </c>
      <c r="K15" s="56">
        <v>7</v>
      </c>
      <c r="L15" s="56">
        <v>223.76</v>
      </c>
      <c r="M15" s="56">
        <v>80000</v>
      </c>
      <c r="N15" s="56">
        <f t="shared" si="0"/>
        <v>9005</v>
      </c>
      <c r="O15" s="56">
        <f t="shared" si="1"/>
        <v>56046.98</v>
      </c>
      <c r="P15" s="56">
        <f t="shared" si="2"/>
        <v>70.058724999999995</v>
      </c>
    </row>
    <row r="16" spans="1:16" ht="30" customHeight="1" x14ac:dyDescent="0.2">
      <c r="A16" s="54">
        <v>9</v>
      </c>
      <c r="B16" s="55" t="s">
        <v>37</v>
      </c>
      <c r="C16" s="56">
        <v>4114</v>
      </c>
      <c r="D16" s="56">
        <v>23644.95</v>
      </c>
      <c r="E16" s="56">
        <v>245</v>
      </c>
      <c r="F16" s="56">
        <v>23309.21</v>
      </c>
      <c r="G16" s="56">
        <v>32</v>
      </c>
      <c r="H16" s="56">
        <v>8967.6200000000008</v>
      </c>
      <c r="I16" s="56">
        <v>26</v>
      </c>
      <c r="J16" s="56">
        <v>69.69</v>
      </c>
      <c r="K16" s="56">
        <v>82</v>
      </c>
      <c r="L16" s="56">
        <v>366.98</v>
      </c>
      <c r="M16" s="56">
        <v>50000</v>
      </c>
      <c r="N16" s="56">
        <f t="shared" si="0"/>
        <v>4499</v>
      </c>
      <c r="O16" s="56">
        <f t="shared" si="1"/>
        <v>56358.450000000012</v>
      </c>
      <c r="P16" s="56">
        <f t="shared" si="2"/>
        <v>112.71690000000002</v>
      </c>
    </row>
    <row r="17" spans="1:16" ht="30" customHeight="1" x14ac:dyDescent="0.2">
      <c r="A17" s="54">
        <v>10</v>
      </c>
      <c r="B17" s="55" t="s">
        <v>38</v>
      </c>
      <c r="C17" s="56">
        <v>2732</v>
      </c>
      <c r="D17" s="56">
        <v>7903.1</v>
      </c>
      <c r="E17" s="56">
        <v>68</v>
      </c>
      <c r="F17" s="56">
        <v>2128.1999999999998</v>
      </c>
      <c r="G17" s="56">
        <v>4</v>
      </c>
      <c r="H17" s="56">
        <v>73.239999999999995</v>
      </c>
      <c r="I17" s="56">
        <v>12</v>
      </c>
      <c r="J17" s="56">
        <v>432.53</v>
      </c>
      <c r="K17" s="56">
        <v>87</v>
      </c>
      <c r="L17" s="56">
        <v>266.74</v>
      </c>
      <c r="M17" s="56">
        <v>35000</v>
      </c>
      <c r="N17" s="56">
        <f t="shared" si="0"/>
        <v>2903</v>
      </c>
      <c r="O17" s="56">
        <f t="shared" si="1"/>
        <v>10803.81</v>
      </c>
      <c r="P17" s="56">
        <f t="shared" si="2"/>
        <v>30.868028571428571</v>
      </c>
    </row>
    <row r="18" spans="1:16" ht="30" customHeight="1" x14ac:dyDescent="0.2">
      <c r="A18" s="54">
        <v>11</v>
      </c>
      <c r="B18" s="55" t="s">
        <v>39</v>
      </c>
      <c r="C18" s="56">
        <v>3779</v>
      </c>
      <c r="D18" s="56">
        <v>20233.310000000001</v>
      </c>
      <c r="E18" s="56">
        <v>184</v>
      </c>
      <c r="F18" s="56">
        <v>14008.92</v>
      </c>
      <c r="G18" s="56">
        <v>8</v>
      </c>
      <c r="H18" s="56">
        <v>1910.03</v>
      </c>
      <c r="I18" s="56">
        <v>7</v>
      </c>
      <c r="J18" s="56">
        <v>62.83</v>
      </c>
      <c r="K18" s="56">
        <v>6</v>
      </c>
      <c r="L18" s="56">
        <v>70.83</v>
      </c>
      <c r="M18" s="56">
        <v>71500</v>
      </c>
      <c r="N18" s="56">
        <f t="shared" si="0"/>
        <v>3984</v>
      </c>
      <c r="O18" s="56">
        <f t="shared" si="1"/>
        <v>36285.920000000006</v>
      </c>
      <c r="P18" s="56">
        <f t="shared" si="2"/>
        <v>50.749538461538471</v>
      </c>
    </row>
    <row r="19" spans="1:16" ht="30" customHeight="1" x14ac:dyDescent="0.2">
      <c r="A19" s="54">
        <v>12</v>
      </c>
      <c r="B19" s="55" t="s">
        <v>40</v>
      </c>
      <c r="C19" s="56">
        <v>1041</v>
      </c>
      <c r="D19" s="56">
        <v>6285.69</v>
      </c>
      <c r="E19" s="56">
        <v>52</v>
      </c>
      <c r="F19" s="56">
        <v>2097.2199999999998</v>
      </c>
      <c r="G19" s="56">
        <v>4</v>
      </c>
      <c r="H19" s="56">
        <v>748.36</v>
      </c>
      <c r="I19" s="56">
        <v>4</v>
      </c>
      <c r="J19" s="56">
        <v>4.54</v>
      </c>
      <c r="K19" s="56">
        <v>18</v>
      </c>
      <c r="L19" s="56">
        <v>33.58</v>
      </c>
      <c r="M19" s="56">
        <v>43800</v>
      </c>
      <c r="N19" s="56">
        <f t="shared" si="0"/>
        <v>1119</v>
      </c>
      <c r="O19" s="56">
        <f t="shared" si="1"/>
        <v>9169.3900000000012</v>
      </c>
      <c r="P19" s="56">
        <f t="shared" si="2"/>
        <v>20.934680365296806</v>
      </c>
    </row>
    <row r="20" spans="1:16" ht="30" customHeight="1" x14ac:dyDescent="0.2">
      <c r="A20" s="54">
        <v>13</v>
      </c>
      <c r="B20" s="55" t="s">
        <v>41</v>
      </c>
      <c r="C20" s="56">
        <v>10655</v>
      </c>
      <c r="D20" s="56">
        <v>40592.879999999997</v>
      </c>
      <c r="E20" s="56">
        <v>604</v>
      </c>
      <c r="F20" s="56">
        <v>42362.6</v>
      </c>
      <c r="G20" s="56">
        <v>25</v>
      </c>
      <c r="H20" s="56">
        <v>10715.7</v>
      </c>
      <c r="I20" s="56">
        <v>22</v>
      </c>
      <c r="J20" s="56">
        <v>138.97999999999999</v>
      </c>
      <c r="K20" s="56">
        <v>10</v>
      </c>
      <c r="L20" s="56">
        <v>122.36</v>
      </c>
      <c r="M20" s="56">
        <v>280000</v>
      </c>
      <c r="N20" s="56">
        <f t="shared" si="0"/>
        <v>11316</v>
      </c>
      <c r="O20" s="56">
        <f t="shared" si="1"/>
        <v>93932.51999999999</v>
      </c>
      <c r="P20" s="56">
        <f t="shared" si="2"/>
        <v>33.547328571428565</v>
      </c>
    </row>
    <row r="21" spans="1:16" ht="30" customHeight="1" x14ac:dyDescent="0.2">
      <c r="A21" s="54">
        <v>14</v>
      </c>
      <c r="B21" s="55" t="s">
        <v>42</v>
      </c>
      <c r="C21" s="56">
        <v>2377</v>
      </c>
      <c r="D21" s="56">
        <v>22413.7</v>
      </c>
      <c r="E21" s="56">
        <v>146</v>
      </c>
      <c r="F21" s="56">
        <v>11853.86</v>
      </c>
      <c r="G21" s="56">
        <v>10</v>
      </c>
      <c r="H21" s="56">
        <v>4407.91</v>
      </c>
      <c r="I21" s="56">
        <v>5</v>
      </c>
      <c r="J21" s="56">
        <v>10.01</v>
      </c>
      <c r="K21" s="56">
        <v>10</v>
      </c>
      <c r="L21" s="56">
        <v>70.84</v>
      </c>
      <c r="M21" s="56">
        <v>75000</v>
      </c>
      <c r="N21" s="56">
        <f t="shared" si="0"/>
        <v>2548</v>
      </c>
      <c r="O21" s="56">
        <f t="shared" si="1"/>
        <v>38756.32</v>
      </c>
      <c r="P21" s="56">
        <f t="shared" si="2"/>
        <v>51.675093333333336</v>
      </c>
    </row>
    <row r="22" spans="1:16" ht="30" customHeight="1" x14ac:dyDescent="0.2">
      <c r="A22" s="54">
        <v>15</v>
      </c>
      <c r="B22" s="55" t="s">
        <v>43</v>
      </c>
      <c r="C22" s="56">
        <v>12598</v>
      </c>
      <c r="D22" s="56">
        <v>102572.95</v>
      </c>
      <c r="E22" s="56">
        <v>1112</v>
      </c>
      <c r="F22" s="56">
        <v>100889.84</v>
      </c>
      <c r="G22" s="56">
        <v>280</v>
      </c>
      <c r="H22" s="56">
        <v>62029.45</v>
      </c>
      <c r="I22" s="56">
        <v>16</v>
      </c>
      <c r="J22" s="56">
        <v>52.61</v>
      </c>
      <c r="K22" s="56">
        <v>33</v>
      </c>
      <c r="L22" s="56">
        <v>109.71</v>
      </c>
      <c r="M22" s="56">
        <v>430000</v>
      </c>
      <c r="N22" s="56">
        <f t="shared" si="0"/>
        <v>14039</v>
      </c>
      <c r="O22" s="56">
        <f t="shared" si="1"/>
        <v>265654.56</v>
      </c>
      <c r="P22" s="56">
        <f t="shared" si="2"/>
        <v>61.780130232558136</v>
      </c>
    </row>
    <row r="23" spans="1:16" ht="30" customHeight="1" x14ac:dyDescent="0.2">
      <c r="A23" s="54">
        <v>16</v>
      </c>
      <c r="B23" s="55" t="s">
        <v>44</v>
      </c>
      <c r="C23" s="56">
        <v>3359</v>
      </c>
      <c r="D23" s="56">
        <v>37248.910000000003</v>
      </c>
      <c r="E23" s="56">
        <v>336</v>
      </c>
      <c r="F23" s="56">
        <v>28889.360000000001</v>
      </c>
      <c r="G23" s="56">
        <v>36</v>
      </c>
      <c r="H23" s="56">
        <v>13941.58</v>
      </c>
      <c r="I23" s="56">
        <v>15</v>
      </c>
      <c r="J23" s="56">
        <v>824.56</v>
      </c>
      <c r="K23" s="56">
        <v>13</v>
      </c>
      <c r="L23" s="56">
        <v>284.73</v>
      </c>
      <c r="M23" s="56">
        <v>232900</v>
      </c>
      <c r="N23" s="56">
        <f t="shared" si="0"/>
        <v>3759</v>
      </c>
      <c r="O23" s="56">
        <f t="shared" si="1"/>
        <v>81189.14</v>
      </c>
      <c r="P23" s="56">
        <f t="shared" si="2"/>
        <v>34.860085873765563</v>
      </c>
    </row>
    <row r="24" spans="1:16" ht="30" customHeight="1" x14ac:dyDescent="0.2">
      <c r="A24" s="54">
        <v>17</v>
      </c>
      <c r="B24" s="55" t="s">
        <v>103</v>
      </c>
      <c r="C24" s="56">
        <v>16666</v>
      </c>
      <c r="D24" s="56">
        <v>912989.22</v>
      </c>
      <c r="E24" s="56">
        <v>20927</v>
      </c>
      <c r="F24" s="56">
        <v>1822904.33</v>
      </c>
      <c r="G24" s="56">
        <v>14267</v>
      </c>
      <c r="H24" s="56">
        <v>1608573.88</v>
      </c>
      <c r="I24" s="56">
        <v>12</v>
      </c>
      <c r="J24" s="56">
        <v>110.58</v>
      </c>
      <c r="K24" s="56">
        <v>46</v>
      </c>
      <c r="L24" s="56">
        <v>2920.61</v>
      </c>
      <c r="M24" s="56">
        <v>12533529</v>
      </c>
      <c r="N24" s="56">
        <f t="shared" si="0"/>
        <v>51918</v>
      </c>
      <c r="O24" s="56">
        <f t="shared" si="1"/>
        <v>4347498.62</v>
      </c>
      <c r="P24" s="56">
        <f t="shared" si="2"/>
        <v>34.686947467070127</v>
      </c>
    </row>
    <row r="25" spans="1:16" ht="30" customHeight="1" x14ac:dyDescent="0.2">
      <c r="A25" s="54">
        <v>18</v>
      </c>
      <c r="B25" s="55" t="s">
        <v>104</v>
      </c>
      <c r="C25" s="56">
        <v>15261</v>
      </c>
      <c r="D25" s="56">
        <v>545043.11</v>
      </c>
      <c r="E25" s="56">
        <v>6320</v>
      </c>
      <c r="F25" s="56">
        <v>829863.44</v>
      </c>
      <c r="G25" s="56">
        <v>2498</v>
      </c>
      <c r="H25" s="56">
        <v>754877.41</v>
      </c>
      <c r="I25" s="56">
        <v>22</v>
      </c>
      <c r="J25" s="56">
        <v>546.77</v>
      </c>
      <c r="K25" s="56">
        <v>206</v>
      </c>
      <c r="L25" s="56">
        <v>2516.39</v>
      </c>
      <c r="M25" s="56">
        <v>6697199</v>
      </c>
      <c r="N25" s="56">
        <f t="shared" si="0"/>
        <v>24307</v>
      </c>
      <c r="O25" s="56">
        <f t="shared" si="1"/>
        <v>2132847.12</v>
      </c>
      <c r="P25" s="56">
        <f t="shared" si="2"/>
        <v>31.846852990332227</v>
      </c>
    </row>
    <row r="26" spans="1:16" ht="30" customHeight="1" x14ac:dyDescent="0.2">
      <c r="A26" s="54">
        <v>19</v>
      </c>
      <c r="B26" s="55" t="s">
        <v>45</v>
      </c>
      <c r="C26" s="56">
        <v>50532</v>
      </c>
      <c r="D26" s="56">
        <v>183882.94</v>
      </c>
      <c r="E26" s="56">
        <v>2090</v>
      </c>
      <c r="F26" s="56">
        <v>202963.48</v>
      </c>
      <c r="G26" s="56">
        <v>505</v>
      </c>
      <c r="H26" s="56">
        <v>135724.07999999999</v>
      </c>
      <c r="I26" s="56">
        <v>42</v>
      </c>
      <c r="J26" s="56">
        <v>231.5</v>
      </c>
      <c r="K26" s="56">
        <v>44</v>
      </c>
      <c r="L26" s="56">
        <v>1415.87</v>
      </c>
      <c r="M26" s="56">
        <v>380000</v>
      </c>
      <c r="N26" s="56">
        <f t="shared" si="0"/>
        <v>53213</v>
      </c>
      <c r="O26" s="56">
        <f t="shared" si="1"/>
        <v>524217.87</v>
      </c>
      <c r="P26" s="56">
        <f t="shared" si="2"/>
        <v>137.95207105263157</v>
      </c>
    </row>
    <row r="27" spans="1:16" ht="30" customHeight="1" x14ac:dyDescent="0.2">
      <c r="A27" s="54">
        <v>20</v>
      </c>
      <c r="B27" s="55" t="s">
        <v>46</v>
      </c>
      <c r="C27" s="56">
        <v>8113</v>
      </c>
      <c r="D27" s="56">
        <v>34586.629999999997</v>
      </c>
      <c r="E27" s="56">
        <v>382</v>
      </c>
      <c r="F27" s="56">
        <v>18666.43</v>
      </c>
      <c r="G27" s="56">
        <v>28</v>
      </c>
      <c r="H27" s="56">
        <v>13410.9</v>
      </c>
      <c r="I27" s="56">
        <v>6</v>
      </c>
      <c r="J27" s="56">
        <v>30.89</v>
      </c>
      <c r="K27" s="56">
        <v>16</v>
      </c>
      <c r="L27" s="56">
        <v>58.38</v>
      </c>
      <c r="M27" s="56">
        <v>156794</v>
      </c>
      <c r="N27" s="56">
        <f t="shared" si="0"/>
        <v>8545</v>
      </c>
      <c r="O27" s="56">
        <f t="shared" si="1"/>
        <v>66753.23</v>
      </c>
      <c r="P27" s="56">
        <f t="shared" si="2"/>
        <v>42.573842111305282</v>
      </c>
    </row>
    <row r="28" spans="1:16" ht="30" customHeight="1" x14ac:dyDescent="0.2">
      <c r="A28" s="54">
        <v>21</v>
      </c>
      <c r="B28" s="55" t="s">
        <v>47</v>
      </c>
      <c r="C28" s="56">
        <v>1259</v>
      </c>
      <c r="D28" s="56">
        <v>4990.33</v>
      </c>
      <c r="E28" s="56">
        <v>73</v>
      </c>
      <c r="F28" s="56">
        <v>5888.59</v>
      </c>
      <c r="G28" s="56">
        <v>3</v>
      </c>
      <c r="H28" s="56">
        <v>51.02</v>
      </c>
      <c r="I28" s="56">
        <v>9</v>
      </c>
      <c r="J28" s="56">
        <v>6.47</v>
      </c>
      <c r="K28" s="56">
        <v>32</v>
      </c>
      <c r="L28" s="56">
        <v>193.35</v>
      </c>
      <c r="M28" s="56">
        <v>22298</v>
      </c>
      <c r="N28" s="56">
        <f t="shared" si="0"/>
        <v>1376</v>
      </c>
      <c r="O28" s="56">
        <f t="shared" si="1"/>
        <v>11129.76</v>
      </c>
      <c r="P28" s="56">
        <f t="shared" si="2"/>
        <v>49.913714234460492</v>
      </c>
    </row>
    <row r="29" spans="1:16" ht="30" customHeight="1" x14ac:dyDescent="0.2">
      <c r="A29" s="54">
        <v>22</v>
      </c>
      <c r="B29" s="55" t="s">
        <v>105</v>
      </c>
      <c r="C29" s="56">
        <v>14612</v>
      </c>
      <c r="D29" s="56">
        <v>115649.32</v>
      </c>
      <c r="E29" s="56">
        <v>1484</v>
      </c>
      <c r="F29" s="56">
        <v>125269.26</v>
      </c>
      <c r="G29" s="56">
        <v>529</v>
      </c>
      <c r="H29" s="56">
        <v>53286.67</v>
      </c>
      <c r="I29" s="56">
        <v>12</v>
      </c>
      <c r="J29" s="56">
        <v>31.24</v>
      </c>
      <c r="K29" s="56">
        <v>33</v>
      </c>
      <c r="L29" s="56">
        <v>415.73</v>
      </c>
      <c r="M29" s="56">
        <v>652300</v>
      </c>
      <c r="N29" s="56">
        <f t="shared" si="0"/>
        <v>16670</v>
      </c>
      <c r="O29" s="56">
        <f t="shared" si="1"/>
        <v>294652.21999999997</v>
      </c>
      <c r="P29" s="56">
        <f t="shared" si="2"/>
        <v>45.171273953702276</v>
      </c>
    </row>
    <row r="30" spans="1:16" ht="30" customHeight="1" x14ac:dyDescent="0.2">
      <c r="A30" s="54">
        <v>23</v>
      </c>
      <c r="B30" s="55" t="s">
        <v>48</v>
      </c>
      <c r="C30" s="56">
        <v>2635</v>
      </c>
      <c r="D30" s="56">
        <v>11220.5</v>
      </c>
      <c r="E30" s="56">
        <v>151</v>
      </c>
      <c r="F30" s="56">
        <v>5643.3</v>
      </c>
      <c r="G30" s="56">
        <v>1</v>
      </c>
      <c r="H30" s="56">
        <v>18</v>
      </c>
      <c r="I30" s="56">
        <v>3</v>
      </c>
      <c r="J30" s="56">
        <v>10.050000000000001</v>
      </c>
      <c r="K30" s="56">
        <v>4</v>
      </c>
      <c r="L30" s="56">
        <v>2.56</v>
      </c>
      <c r="M30" s="56">
        <v>30800</v>
      </c>
      <c r="N30" s="56">
        <f t="shared" si="0"/>
        <v>2794</v>
      </c>
      <c r="O30" s="56">
        <f t="shared" si="1"/>
        <v>16894.41</v>
      </c>
      <c r="P30" s="56">
        <f t="shared" si="2"/>
        <v>54.85198051948052</v>
      </c>
    </row>
    <row r="31" spans="1:16" ht="30" customHeight="1" x14ac:dyDescent="0.2">
      <c r="A31" s="54">
        <v>24</v>
      </c>
      <c r="B31" s="55" t="s">
        <v>49</v>
      </c>
      <c r="C31" s="56">
        <v>4898</v>
      </c>
      <c r="D31" s="56">
        <v>35014.47</v>
      </c>
      <c r="E31" s="56">
        <v>436</v>
      </c>
      <c r="F31" s="56">
        <v>38455.19</v>
      </c>
      <c r="G31" s="56">
        <v>46</v>
      </c>
      <c r="H31" s="56">
        <v>8972.2999999999993</v>
      </c>
      <c r="I31" s="56">
        <v>25</v>
      </c>
      <c r="J31" s="56">
        <v>35.61</v>
      </c>
      <c r="K31" s="56">
        <v>9</v>
      </c>
      <c r="L31" s="56">
        <v>35.08</v>
      </c>
      <c r="M31" s="56">
        <v>139800</v>
      </c>
      <c r="N31" s="56">
        <f t="shared" si="0"/>
        <v>5414</v>
      </c>
      <c r="O31" s="56">
        <f t="shared" si="1"/>
        <v>82512.650000000009</v>
      </c>
      <c r="P31" s="56">
        <f t="shared" si="2"/>
        <v>59.021924177396286</v>
      </c>
    </row>
    <row r="32" spans="1:16" ht="30" customHeight="1" x14ac:dyDescent="0.2">
      <c r="A32" s="54">
        <v>25</v>
      </c>
      <c r="B32" s="55" t="s">
        <v>50</v>
      </c>
      <c r="C32" s="56">
        <v>2059</v>
      </c>
      <c r="D32" s="56">
        <v>16961.04</v>
      </c>
      <c r="E32" s="56">
        <v>199</v>
      </c>
      <c r="F32" s="56">
        <v>9498.7999999999993</v>
      </c>
      <c r="G32" s="56">
        <v>10</v>
      </c>
      <c r="H32" s="56">
        <v>2614.88</v>
      </c>
      <c r="I32" s="56">
        <v>1</v>
      </c>
      <c r="J32" s="56">
        <v>1</v>
      </c>
      <c r="K32" s="56">
        <v>3</v>
      </c>
      <c r="L32" s="56">
        <v>27.41</v>
      </c>
      <c r="M32" s="56">
        <v>140900</v>
      </c>
      <c r="N32" s="56">
        <f t="shared" si="0"/>
        <v>2272</v>
      </c>
      <c r="O32" s="56">
        <f t="shared" si="1"/>
        <v>29103.13</v>
      </c>
      <c r="P32" s="56">
        <f t="shared" si="2"/>
        <v>20.655166784953867</v>
      </c>
    </row>
    <row r="33" spans="1:16" ht="30" customHeight="1" x14ac:dyDescent="0.2">
      <c r="A33" s="54">
        <v>26</v>
      </c>
      <c r="B33" s="55" t="s">
        <v>51</v>
      </c>
      <c r="C33" s="56">
        <v>32235</v>
      </c>
      <c r="D33" s="56">
        <v>431783.96</v>
      </c>
      <c r="E33" s="56">
        <v>5811</v>
      </c>
      <c r="F33" s="56">
        <v>524739.25</v>
      </c>
      <c r="G33" s="56">
        <v>3867</v>
      </c>
      <c r="H33" s="56">
        <v>355470.19</v>
      </c>
      <c r="I33" s="56">
        <v>40</v>
      </c>
      <c r="J33" s="56">
        <v>217.46</v>
      </c>
      <c r="K33" s="56">
        <v>78</v>
      </c>
      <c r="L33" s="56">
        <v>2433.56</v>
      </c>
      <c r="M33" s="56">
        <v>2851300</v>
      </c>
      <c r="N33" s="56">
        <f t="shared" si="0"/>
        <v>42031</v>
      </c>
      <c r="O33" s="56">
        <f t="shared" si="1"/>
        <v>1314644.42</v>
      </c>
      <c r="P33" s="56">
        <f t="shared" si="2"/>
        <v>46.106843194332413</v>
      </c>
    </row>
    <row r="34" spans="1:16" ht="30" customHeight="1" x14ac:dyDescent="0.2">
      <c r="A34" s="54">
        <v>27</v>
      </c>
      <c r="B34" s="55" t="s">
        <v>52</v>
      </c>
      <c r="C34" s="56">
        <v>9600</v>
      </c>
      <c r="D34" s="56">
        <v>51989.71</v>
      </c>
      <c r="E34" s="56">
        <v>657</v>
      </c>
      <c r="F34" s="56">
        <v>52126.71</v>
      </c>
      <c r="G34" s="56">
        <v>128</v>
      </c>
      <c r="H34" s="56">
        <v>31546.400000000001</v>
      </c>
      <c r="I34" s="56">
        <v>7</v>
      </c>
      <c r="J34" s="56">
        <v>29.28</v>
      </c>
      <c r="K34" s="56">
        <v>66</v>
      </c>
      <c r="L34" s="56">
        <v>236.27</v>
      </c>
      <c r="M34" s="56">
        <v>211400</v>
      </c>
      <c r="N34" s="56">
        <f t="shared" si="0"/>
        <v>10458</v>
      </c>
      <c r="O34" s="56">
        <f t="shared" si="1"/>
        <v>135928.37</v>
      </c>
      <c r="P34" s="56">
        <f t="shared" si="2"/>
        <v>64.299134342478709</v>
      </c>
    </row>
    <row r="35" spans="1:16" ht="30" customHeight="1" x14ac:dyDescent="0.2">
      <c r="A35" s="54">
        <v>28</v>
      </c>
      <c r="B35" s="55" t="s">
        <v>53</v>
      </c>
      <c r="C35" s="56">
        <v>7415</v>
      </c>
      <c r="D35" s="56">
        <v>21743.06</v>
      </c>
      <c r="E35" s="56">
        <v>258</v>
      </c>
      <c r="F35" s="56">
        <v>15434.69</v>
      </c>
      <c r="G35" s="56">
        <v>16</v>
      </c>
      <c r="H35" s="56">
        <v>4229.0600000000004</v>
      </c>
      <c r="I35" s="56">
        <v>10</v>
      </c>
      <c r="J35" s="56">
        <v>29.34</v>
      </c>
      <c r="K35" s="56">
        <v>2</v>
      </c>
      <c r="L35" s="56">
        <v>61.84</v>
      </c>
      <c r="M35" s="56">
        <v>65001.5</v>
      </c>
      <c r="N35" s="56">
        <f t="shared" si="0"/>
        <v>7701</v>
      </c>
      <c r="O35" s="56">
        <f t="shared" si="1"/>
        <v>41497.989999999991</v>
      </c>
      <c r="P35" s="56">
        <f t="shared" si="2"/>
        <v>63.841588271039882</v>
      </c>
    </row>
    <row r="36" spans="1:16" ht="30" customHeight="1" x14ac:dyDescent="0.2">
      <c r="A36" s="54">
        <v>29</v>
      </c>
      <c r="B36" s="55" t="s">
        <v>54</v>
      </c>
      <c r="C36" s="56">
        <v>9605</v>
      </c>
      <c r="D36" s="56">
        <v>49980.52</v>
      </c>
      <c r="E36" s="56">
        <v>591</v>
      </c>
      <c r="F36" s="56">
        <v>52862.39</v>
      </c>
      <c r="G36" s="56">
        <v>99</v>
      </c>
      <c r="H36" s="56">
        <v>17289.560000000001</v>
      </c>
      <c r="I36" s="56">
        <v>8</v>
      </c>
      <c r="J36" s="56">
        <v>27.58</v>
      </c>
      <c r="K36" s="56">
        <v>15</v>
      </c>
      <c r="L36" s="56">
        <v>690.81</v>
      </c>
      <c r="M36" s="56">
        <v>147900</v>
      </c>
      <c r="N36" s="56">
        <f t="shared" si="0"/>
        <v>10318</v>
      </c>
      <c r="O36" s="56">
        <f t="shared" si="1"/>
        <v>120850.86</v>
      </c>
      <c r="P36" s="56">
        <f t="shared" si="2"/>
        <v>81.7111967545639</v>
      </c>
    </row>
    <row r="37" spans="1:16" ht="30" customHeight="1" x14ac:dyDescent="0.2">
      <c r="A37" s="54">
        <v>30</v>
      </c>
      <c r="B37" s="55" t="s">
        <v>55</v>
      </c>
      <c r="C37" s="56">
        <v>8713</v>
      </c>
      <c r="D37" s="56">
        <v>33214.94</v>
      </c>
      <c r="E37" s="56">
        <v>318</v>
      </c>
      <c r="F37" s="56">
        <v>23719.27</v>
      </c>
      <c r="G37" s="56">
        <v>35</v>
      </c>
      <c r="H37" s="56">
        <v>3874.64</v>
      </c>
      <c r="I37" s="56">
        <v>13</v>
      </c>
      <c r="J37" s="56">
        <v>39.75</v>
      </c>
      <c r="K37" s="56">
        <v>16</v>
      </c>
      <c r="L37" s="56">
        <v>150.55000000000001</v>
      </c>
      <c r="M37" s="56">
        <v>135000</v>
      </c>
      <c r="N37" s="56">
        <f t="shared" si="0"/>
        <v>9095</v>
      </c>
      <c r="O37" s="56">
        <f t="shared" si="1"/>
        <v>60999.150000000009</v>
      </c>
      <c r="P37" s="56">
        <f t="shared" si="2"/>
        <v>45.184555555555562</v>
      </c>
    </row>
    <row r="38" spans="1:16" ht="30" customHeight="1" x14ac:dyDescent="0.2">
      <c r="A38" s="54">
        <v>31</v>
      </c>
      <c r="B38" s="55" t="s">
        <v>56</v>
      </c>
      <c r="C38" s="56">
        <v>5493</v>
      </c>
      <c r="D38" s="56">
        <v>14245.05</v>
      </c>
      <c r="E38" s="56">
        <v>86</v>
      </c>
      <c r="F38" s="56">
        <v>2416.8200000000002</v>
      </c>
      <c r="G38" s="56">
        <v>9</v>
      </c>
      <c r="H38" s="56">
        <v>160.93</v>
      </c>
      <c r="I38" s="56">
        <v>9</v>
      </c>
      <c r="J38" s="56">
        <v>27.75</v>
      </c>
      <c r="K38" s="56">
        <v>13</v>
      </c>
      <c r="L38" s="56">
        <v>55.16</v>
      </c>
      <c r="M38" s="56">
        <v>82400</v>
      </c>
      <c r="N38" s="56">
        <f t="shared" si="0"/>
        <v>5610</v>
      </c>
      <c r="O38" s="56">
        <f t="shared" si="1"/>
        <v>16905.71</v>
      </c>
      <c r="P38" s="56">
        <f t="shared" si="2"/>
        <v>20.516638349514562</v>
      </c>
    </row>
    <row r="39" spans="1:16" ht="30" customHeight="1" x14ac:dyDescent="0.2">
      <c r="A39" s="54">
        <v>32</v>
      </c>
      <c r="B39" s="55" t="s">
        <v>57</v>
      </c>
      <c r="C39" s="56">
        <v>15512</v>
      </c>
      <c r="D39" s="56">
        <v>55735.58</v>
      </c>
      <c r="E39" s="56">
        <v>584</v>
      </c>
      <c r="F39" s="56">
        <v>37648.81</v>
      </c>
      <c r="G39" s="56">
        <v>88</v>
      </c>
      <c r="H39" s="56">
        <v>9539.07</v>
      </c>
      <c r="I39" s="56">
        <v>20</v>
      </c>
      <c r="J39" s="56">
        <v>74.23</v>
      </c>
      <c r="K39" s="56">
        <v>15</v>
      </c>
      <c r="L39" s="56">
        <v>323.45999999999998</v>
      </c>
      <c r="M39" s="56">
        <v>210000</v>
      </c>
      <c r="N39" s="56">
        <f t="shared" si="0"/>
        <v>16219</v>
      </c>
      <c r="O39" s="56">
        <f t="shared" si="1"/>
        <v>103321.15</v>
      </c>
      <c r="P39" s="56">
        <f t="shared" si="2"/>
        <v>49.200547619047619</v>
      </c>
    </row>
    <row r="40" spans="1:16" ht="30" customHeight="1" x14ac:dyDescent="0.2">
      <c r="A40" s="57">
        <v>33</v>
      </c>
      <c r="B40" s="58" t="s">
        <v>58</v>
      </c>
      <c r="C40" s="56">
        <v>15391</v>
      </c>
      <c r="D40" s="56">
        <v>256082.2</v>
      </c>
      <c r="E40" s="56">
        <v>2979</v>
      </c>
      <c r="F40" s="56">
        <v>371407.29</v>
      </c>
      <c r="G40" s="56">
        <v>736</v>
      </c>
      <c r="H40" s="56">
        <v>183830.06</v>
      </c>
      <c r="I40" s="56">
        <v>28</v>
      </c>
      <c r="J40" s="56">
        <v>140.61000000000001</v>
      </c>
      <c r="K40" s="56">
        <v>80</v>
      </c>
      <c r="L40" s="56">
        <v>1877.23</v>
      </c>
      <c r="M40" s="56">
        <v>1549895.14</v>
      </c>
      <c r="N40" s="56">
        <f t="shared" si="0"/>
        <v>19214</v>
      </c>
      <c r="O40" s="56">
        <f t="shared" si="1"/>
        <v>813337.39</v>
      </c>
      <c r="P40" s="56">
        <f t="shared" si="2"/>
        <v>52.47693014896479</v>
      </c>
    </row>
    <row r="41" spans="1:16" ht="30" customHeight="1" x14ac:dyDescent="0.2">
      <c r="A41" s="57">
        <v>34</v>
      </c>
      <c r="B41" s="58" t="s">
        <v>59</v>
      </c>
      <c r="C41" s="56">
        <v>21613</v>
      </c>
      <c r="D41" s="56">
        <v>21763.5</v>
      </c>
      <c r="E41" s="56">
        <v>189</v>
      </c>
      <c r="F41" s="56">
        <v>11673.28</v>
      </c>
      <c r="G41" s="56">
        <v>15</v>
      </c>
      <c r="H41" s="56">
        <v>5592.65</v>
      </c>
      <c r="I41" s="56">
        <v>21</v>
      </c>
      <c r="J41" s="56">
        <v>46.65</v>
      </c>
      <c r="K41" s="56">
        <v>1</v>
      </c>
      <c r="L41" s="56">
        <v>4.99</v>
      </c>
      <c r="M41" s="56">
        <v>55000</v>
      </c>
      <c r="N41" s="56">
        <f t="shared" si="0"/>
        <v>21839</v>
      </c>
      <c r="O41" s="56">
        <f t="shared" si="1"/>
        <v>39081.07</v>
      </c>
      <c r="P41" s="56">
        <f t="shared" si="2"/>
        <v>71.056490909090911</v>
      </c>
    </row>
    <row r="42" spans="1:16" ht="30" customHeight="1" x14ac:dyDescent="0.2">
      <c r="A42" s="57">
        <v>35</v>
      </c>
      <c r="B42" s="58" t="s">
        <v>60</v>
      </c>
      <c r="C42" s="56">
        <v>2592</v>
      </c>
      <c r="D42" s="56">
        <v>13014.1</v>
      </c>
      <c r="E42" s="56">
        <v>87</v>
      </c>
      <c r="F42" s="56">
        <v>4808.5200000000004</v>
      </c>
      <c r="G42" s="56">
        <v>3</v>
      </c>
      <c r="H42" s="56">
        <v>669.69</v>
      </c>
      <c r="I42" s="56">
        <v>2</v>
      </c>
      <c r="J42" s="56">
        <v>0.5</v>
      </c>
      <c r="K42" s="56">
        <v>8</v>
      </c>
      <c r="L42" s="56">
        <v>0.1</v>
      </c>
      <c r="M42" s="56">
        <v>13000</v>
      </c>
      <c r="N42" s="56">
        <f t="shared" si="0"/>
        <v>2692</v>
      </c>
      <c r="O42" s="56">
        <f t="shared" si="1"/>
        <v>18492.91</v>
      </c>
      <c r="P42" s="56">
        <f t="shared" si="2"/>
        <v>142.25315384615385</v>
      </c>
    </row>
    <row r="43" spans="1:16" ht="30" customHeight="1" x14ac:dyDescent="0.2">
      <c r="A43" s="57">
        <v>36</v>
      </c>
      <c r="B43" s="58" t="s">
        <v>61</v>
      </c>
      <c r="C43" s="56">
        <v>3730</v>
      </c>
      <c r="D43" s="56">
        <v>21019.919999999998</v>
      </c>
      <c r="E43" s="56">
        <v>284</v>
      </c>
      <c r="F43" s="56">
        <v>14732.18</v>
      </c>
      <c r="G43" s="56">
        <v>27</v>
      </c>
      <c r="H43" s="56">
        <v>10791.84</v>
      </c>
      <c r="I43" s="56">
        <v>8</v>
      </c>
      <c r="J43" s="56">
        <v>27.02</v>
      </c>
      <c r="K43" s="56">
        <v>9</v>
      </c>
      <c r="L43" s="56">
        <v>66.84</v>
      </c>
      <c r="M43" s="56">
        <v>60000</v>
      </c>
      <c r="N43" s="56">
        <f t="shared" si="0"/>
        <v>4058</v>
      </c>
      <c r="O43" s="56">
        <f t="shared" si="1"/>
        <v>46637.799999999996</v>
      </c>
      <c r="P43" s="56">
        <f t="shared" si="2"/>
        <v>77.72966666666666</v>
      </c>
    </row>
    <row r="44" spans="1:16" ht="30" customHeight="1" x14ac:dyDescent="0.2">
      <c r="A44" s="59"/>
      <c r="B44" s="60" t="s">
        <v>62</v>
      </c>
      <c r="C44" s="61">
        <f>SUM(C8:C43)</f>
        <v>343886</v>
      </c>
      <c r="D44" s="61">
        <f t="shared" ref="D44:L44" si="3">SUM(D8:D43)</f>
        <v>3394995.89</v>
      </c>
      <c r="E44" s="61">
        <f t="shared" si="3"/>
        <v>50242</v>
      </c>
      <c r="F44" s="61">
        <f t="shared" si="3"/>
        <v>4654363.4699999988</v>
      </c>
      <c r="G44" s="61">
        <f t="shared" si="3"/>
        <v>23785</v>
      </c>
      <c r="H44" s="61">
        <f t="shared" si="3"/>
        <v>3370286.5399999996</v>
      </c>
      <c r="I44" s="61">
        <f t="shared" si="3"/>
        <v>578</v>
      </c>
      <c r="J44" s="61">
        <f t="shared" si="3"/>
        <v>3984.7599999999998</v>
      </c>
      <c r="K44" s="61">
        <f t="shared" si="3"/>
        <v>1160</v>
      </c>
      <c r="L44" s="61">
        <f t="shared" si="3"/>
        <v>17368.519999999997</v>
      </c>
      <c r="M44" s="61">
        <f>SUM(M8:M43)</f>
        <v>28454716.640000001</v>
      </c>
      <c r="N44" s="62">
        <f t="shared" si="0"/>
        <v>419651</v>
      </c>
      <c r="O44" s="62">
        <f>(D44+F44+H44+J44+L44)</f>
        <v>11440999.179999998</v>
      </c>
      <c r="P44" s="62">
        <f t="shared" si="2"/>
        <v>40.207742444768897</v>
      </c>
    </row>
    <row r="45" spans="1:16" x14ac:dyDescent="0.2">
      <c r="P45" s="26"/>
    </row>
    <row r="46" spans="1:16" x14ac:dyDescent="0.2">
      <c r="C46" s="28"/>
    </row>
    <row r="47" spans="1:16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</sheetData>
  <mergeCells count="12">
    <mergeCell ref="A1:P1"/>
    <mergeCell ref="A2:P2"/>
    <mergeCell ref="C3:L3"/>
    <mergeCell ref="A4:A6"/>
    <mergeCell ref="B4:B6"/>
    <mergeCell ref="C4:D5"/>
    <mergeCell ref="E4:F5"/>
    <mergeCell ref="G4:H5"/>
    <mergeCell ref="I4:J5"/>
    <mergeCell ref="K4:L5"/>
    <mergeCell ref="M4:P5"/>
    <mergeCell ref="O3:P3"/>
  </mergeCells>
  <printOptions horizontalCentered="1"/>
  <pageMargins left="0.511811023622047" right="0.511811023622047" top="0.5" bottom="0.23622047244094499" header="0.23622047244094499" footer="0.23622047244094499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Bankwise</vt:lpstr>
      <vt:lpstr>Districtwise</vt:lpstr>
      <vt:lpstr>Bankwise!Print_Area</vt:lpstr>
      <vt:lpstr>Districtwise!Print_Area</vt:lpstr>
      <vt:lpstr>Bankwise!Print_Titles</vt:lpstr>
      <vt:lpstr>Districtwise!Print_Titles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cp:lastPrinted>2022-08-11T12:17:15Z</cp:lastPrinted>
  <dcterms:created xsi:type="dcterms:W3CDTF">2021-05-20T06:26:14Z</dcterms:created>
  <dcterms:modified xsi:type="dcterms:W3CDTF">2022-08-11T12:18:19Z</dcterms:modified>
</cp:coreProperties>
</file>